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pha\Desktop\"/>
    </mc:Choice>
  </mc:AlternateContent>
  <xr:revisionPtr revIDLastSave="0" documentId="13_ncr:1_{8BF9F971-D79F-423B-84BE-9AB6D8B5BB64}" xr6:coauthVersionLast="47" xr6:coauthVersionMax="47" xr10:uidLastSave="{00000000-0000-0000-0000-000000000000}"/>
  <bookViews>
    <workbookView xWindow="-28920" yWindow="-120" windowWidth="29040" windowHeight="15840" tabRatio="629" activeTab="4" xr2:uid="{8C7E634A-02BA-4CB4-B8B8-17FF94BFF48A}"/>
  </bookViews>
  <sheets>
    <sheet name="Feiertage" sheetId="1" r:id="rId1"/>
    <sheet name="Lohnempfänger" sheetId="10" r:id="rId2"/>
    <sheet name="Lohnemfänger mit Lohnerhöhung" sheetId="11" r:id="rId3"/>
    <sheet name="Gehaltsempfänger" sheetId="13" r:id="rId4"/>
    <sheet name="Gehaltsempf.mit Gehaltserhöhung" sheetId="12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U36" i="10" l="1"/>
  <c r="CA10" i="10" s="1" a="1"/>
  <c r="CA10" i="10" s="1"/>
  <c r="BU36" i="11"/>
  <c r="BU36" i="13"/>
  <c r="BU36" i="12"/>
  <c r="BD16" i="10" a="1"/>
  <c r="BD16" i="10" s="1"/>
  <c r="CA2" i="10" l="1" a="1"/>
  <c r="CA2" i="10" s="1"/>
  <c r="BD3" i="10" a="1"/>
  <c r="BD3" i="10" s="1"/>
  <c r="BM59" i="13"/>
  <c r="BJ59" i="13" a="1"/>
  <c r="BJ59" i="13" s="1"/>
  <c r="BH59" i="13" a="1"/>
  <c r="BH59" i="13" s="1"/>
  <c r="BF59" i="13"/>
  <c r="BC59" i="13"/>
  <c r="AZ59" i="13"/>
  <c r="AW59" i="13"/>
  <c r="AN59" i="13"/>
  <c r="AU59" i="13" s="1"/>
  <c r="U59" i="13" s="1"/>
  <c r="AM59" i="13"/>
  <c r="AK59" i="13"/>
  <c r="AG59" i="13"/>
  <c r="AD59" i="13"/>
  <c r="X59" i="13"/>
  <c r="W59" i="13"/>
  <c r="T59" i="13"/>
  <c r="J59" i="13"/>
  <c r="H59" i="13" a="1"/>
  <c r="H59" i="13" s="1"/>
  <c r="F59" i="13" a="1"/>
  <c r="F59" i="13" s="1"/>
  <c r="D59" i="13"/>
  <c r="BM58" i="13"/>
  <c r="BJ58" i="13"/>
  <c r="BJ58" i="13" a="1"/>
  <c r="BH58" i="13" a="1"/>
  <c r="BH58" i="13" s="1"/>
  <c r="BF58" i="13"/>
  <c r="BC58" i="13"/>
  <c r="AZ58" i="13"/>
  <c r="AW58" i="13"/>
  <c r="AN58" i="13"/>
  <c r="AU58" i="13" s="1"/>
  <c r="U58" i="13" s="1"/>
  <c r="AM58" i="13"/>
  <c r="AK58" i="13"/>
  <c r="AG58" i="13"/>
  <c r="AD58" i="13"/>
  <c r="W58" i="13"/>
  <c r="T58" i="13"/>
  <c r="J58" i="13"/>
  <c r="H58" i="13" a="1"/>
  <c r="H58" i="13" s="1"/>
  <c r="F58" i="13" a="1"/>
  <c r="F58" i="13" s="1"/>
  <c r="D58" i="13"/>
  <c r="BM57" i="13"/>
  <c r="BJ57" i="13" a="1"/>
  <c r="BJ57" i="13" s="1"/>
  <c r="BH57" i="13" a="1"/>
  <c r="BH57" i="13" s="1"/>
  <c r="BF57" i="13"/>
  <c r="BC57" i="13"/>
  <c r="AZ57" i="13"/>
  <c r="AW57" i="13"/>
  <c r="AU57" i="13"/>
  <c r="AN57" i="13"/>
  <c r="AM57" i="13"/>
  <c r="AK57" i="13"/>
  <c r="AG57" i="13"/>
  <c r="AD57" i="13"/>
  <c r="W57" i="13"/>
  <c r="U57" i="13"/>
  <c r="T57" i="13"/>
  <c r="J57" i="13"/>
  <c r="H57" i="13" a="1"/>
  <c r="H57" i="13" s="1"/>
  <c r="F57" i="13" a="1"/>
  <c r="F57" i="13" s="1"/>
  <c r="D57" i="13"/>
  <c r="BM56" i="13"/>
  <c r="BJ56" i="13"/>
  <c r="BJ56" i="13" a="1"/>
  <c r="BH56" i="13" a="1"/>
  <c r="BH56" i="13" s="1"/>
  <c r="BF56" i="13"/>
  <c r="BC56" i="13"/>
  <c r="AZ56" i="13"/>
  <c r="AW56" i="13"/>
  <c r="AN56" i="13"/>
  <c r="AU56" i="13" s="1"/>
  <c r="U56" i="13" s="1"/>
  <c r="AM56" i="13"/>
  <c r="AK56" i="13"/>
  <c r="AG56" i="13"/>
  <c r="AD56" i="13"/>
  <c r="W56" i="13"/>
  <c r="T56" i="13"/>
  <c r="J56" i="13"/>
  <c r="H56" i="13" a="1"/>
  <c r="H56" i="13" s="1"/>
  <c r="F56" i="13" a="1"/>
  <c r="F56" i="13" s="1"/>
  <c r="D56" i="13"/>
  <c r="BM55" i="13"/>
  <c r="BH55" i="13" a="1"/>
  <c r="BH55" i="13" s="1"/>
  <c r="BF55" i="13"/>
  <c r="BC55" i="13"/>
  <c r="BJ55" i="13" s="1" a="1"/>
  <c r="BJ55" i="13" s="1"/>
  <c r="AZ55" i="13"/>
  <c r="AW55" i="13"/>
  <c r="AN55" i="13"/>
  <c r="AU55" i="13" s="1"/>
  <c r="U55" i="13" s="1"/>
  <c r="AM55" i="13"/>
  <c r="AK55" i="13"/>
  <c r="AG55" i="13"/>
  <c r="AD55" i="13"/>
  <c r="W55" i="13"/>
  <c r="T55" i="13"/>
  <c r="J55" i="13"/>
  <c r="H55" i="13" a="1"/>
  <c r="H55" i="13" s="1"/>
  <c r="F55" i="13" a="1"/>
  <c r="F55" i="13" s="1"/>
  <c r="D55" i="13"/>
  <c r="BM54" i="13"/>
  <c r="BH54" i="13" a="1"/>
  <c r="BH54" i="13" s="1"/>
  <c r="BF54" i="13"/>
  <c r="BC54" i="13"/>
  <c r="BJ54" i="13" s="1" a="1"/>
  <c r="BJ54" i="13" s="1"/>
  <c r="AZ54" i="13"/>
  <c r="AW54" i="13"/>
  <c r="AN54" i="13"/>
  <c r="AU54" i="13" s="1"/>
  <c r="U54" i="13" s="1"/>
  <c r="AM54" i="13"/>
  <c r="AK54" i="13"/>
  <c r="AG54" i="13"/>
  <c r="AD54" i="13"/>
  <c r="W54" i="13"/>
  <c r="T54" i="13"/>
  <c r="J54" i="13"/>
  <c r="H54" i="13" a="1"/>
  <c r="H54" i="13" s="1"/>
  <c r="F54" i="13" a="1"/>
  <c r="F54" i="13" s="1"/>
  <c r="D54" i="13"/>
  <c r="BM53" i="13"/>
  <c r="BJ53" i="13" a="1"/>
  <c r="BJ53" i="13" s="1"/>
  <c r="BH53" i="13" a="1"/>
  <c r="BH53" i="13" s="1"/>
  <c r="BF53" i="13"/>
  <c r="BC53" i="13"/>
  <c r="AZ53" i="13"/>
  <c r="AW53" i="13"/>
  <c r="AR53" i="13"/>
  <c r="AN53" i="13"/>
  <c r="AU53" i="13" s="1"/>
  <c r="U53" i="13" s="1"/>
  <c r="AM53" i="13"/>
  <c r="AK53" i="13"/>
  <c r="AG53" i="13"/>
  <c r="AD53" i="13"/>
  <c r="X53" i="13"/>
  <c r="W53" i="13"/>
  <c r="T53" i="13"/>
  <c r="J53" i="13"/>
  <c r="H53" i="13" a="1"/>
  <c r="H53" i="13" s="1"/>
  <c r="F53" i="13" a="1"/>
  <c r="F53" i="13" s="1"/>
  <c r="D53" i="13"/>
  <c r="BM52" i="13"/>
  <c r="BH52" i="13" a="1"/>
  <c r="BH52" i="13" s="1"/>
  <c r="BF52" i="13"/>
  <c r="BC52" i="13"/>
  <c r="BJ52" i="13" s="1" a="1"/>
  <c r="BJ52" i="13" s="1"/>
  <c r="AZ52" i="13"/>
  <c r="AW52" i="13"/>
  <c r="AN52" i="13"/>
  <c r="AU52" i="13" s="1"/>
  <c r="U52" i="13" s="1"/>
  <c r="AM52" i="13"/>
  <c r="AK52" i="13"/>
  <c r="AG52" i="13"/>
  <c r="AD52" i="13"/>
  <c r="W52" i="13"/>
  <c r="T52" i="13"/>
  <c r="J52" i="13"/>
  <c r="H52" i="13" a="1"/>
  <c r="H52" i="13" s="1"/>
  <c r="F52" i="13" a="1"/>
  <c r="F52" i="13" s="1"/>
  <c r="D52" i="13"/>
  <c r="BM51" i="13"/>
  <c r="BH51" i="13" a="1"/>
  <c r="BH51" i="13" s="1"/>
  <c r="BF51" i="13"/>
  <c r="BC51" i="13"/>
  <c r="BJ51" i="13" s="1" a="1"/>
  <c r="BJ51" i="13" s="1"/>
  <c r="AZ51" i="13"/>
  <c r="AW51" i="13"/>
  <c r="AN51" i="13"/>
  <c r="AU51" i="13" s="1"/>
  <c r="U51" i="13" s="1"/>
  <c r="AM51" i="13"/>
  <c r="AK51" i="13"/>
  <c r="AG51" i="13"/>
  <c r="AD51" i="13"/>
  <c r="X51" i="13"/>
  <c r="W51" i="13"/>
  <c r="T51" i="13"/>
  <c r="J51" i="13"/>
  <c r="H51" i="13" a="1"/>
  <c r="H51" i="13" s="1"/>
  <c r="F51" i="13" a="1"/>
  <c r="F51" i="13" s="1"/>
  <c r="D51" i="13"/>
  <c r="BM50" i="13"/>
  <c r="BJ50" i="13"/>
  <c r="BJ50" i="13" a="1"/>
  <c r="BH50" i="13" a="1"/>
  <c r="BH50" i="13" s="1"/>
  <c r="BF50" i="13"/>
  <c r="BC50" i="13"/>
  <c r="AZ50" i="13"/>
  <c r="AW50" i="13"/>
  <c r="AN50" i="13"/>
  <c r="AU50" i="13" s="1"/>
  <c r="U50" i="13" s="1"/>
  <c r="AM50" i="13"/>
  <c r="AK50" i="13"/>
  <c r="AG50" i="13"/>
  <c r="AD50" i="13"/>
  <c r="W50" i="13"/>
  <c r="T50" i="13"/>
  <c r="J50" i="13"/>
  <c r="H50" i="13" a="1"/>
  <c r="H50" i="13" s="1"/>
  <c r="F50" i="13"/>
  <c r="F50" i="13" a="1"/>
  <c r="D50" i="13"/>
  <c r="BM49" i="13"/>
  <c r="BH49" i="13" a="1"/>
  <c r="BH49" i="13" s="1"/>
  <c r="BF49" i="13"/>
  <c r="BC49" i="13"/>
  <c r="BJ49" i="13" s="1" a="1"/>
  <c r="BJ49" i="13" s="1"/>
  <c r="AZ49" i="13"/>
  <c r="AW49" i="13"/>
  <c r="AU49" i="13"/>
  <c r="AN49" i="13"/>
  <c r="AM49" i="13"/>
  <c r="AK49" i="13"/>
  <c r="AG49" i="13"/>
  <c r="AD49" i="13"/>
  <c r="W49" i="13"/>
  <c r="U49" i="13"/>
  <c r="T49" i="13"/>
  <c r="J49" i="13"/>
  <c r="H49" i="13" a="1"/>
  <c r="H49" i="13" s="1"/>
  <c r="F49" i="13"/>
  <c r="F49" i="13" a="1"/>
  <c r="D49" i="13"/>
  <c r="BM48" i="13"/>
  <c r="BH48" i="13" a="1"/>
  <c r="BH48" i="13" s="1"/>
  <c r="BF48" i="13"/>
  <c r="BC48" i="13"/>
  <c r="BJ48" i="13" s="1" a="1"/>
  <c r="BJ48" i="13" s="1"/>
  <c r="AZ48" i="13"/>
  <c r="AW48" i="13"/>
  <c r="AN48" i="13"/>
  <c r="AU48" i="13" s="1"/>
  <c r="U48" i="13" s="1"/>
  <c r="AM48" i="13"/>
  <c r="AK48" i="13"/>
  <c r="AG48" i="13"/>
  <c r="AD48" i="13"/>
  <c r="W48" i="13"/>
  <c r="T48" i="13"/>
  <c r="J48" i="13"/>
  <c r="H48" i="13" a="1"/>
  <c r="H48" i="13" s="1"/>
  <c r="F48" i="13" a="1"/>
  <c r="F48" i="13" s="1"/>
  <c r="D48" i="13"/>
  <c r="BM47" i="13"/>
  <c r="BJ47" i="13" a="1"/>
  <c r="BJ47" i="13" s="1"/>
  <c r="BH47" i="13" a="1"/>
  <c r="BH47" i="13" s="1"/>
  <c r="BF47" i="13"/>
  <c r="BC47" i="13"/>
  <c r="AZ47" i="13"/>
  <c r="AW47" i="13"/>
  <c r="AU47" i="13"/>
  <c r="AR47" i="13"/>
  <c r="AN47" i="13"/>
  <c r="AM47" i="13"/>
  <c r="AK47" i="13"/>
  <c r="AG47" i="13"/>
  <c r="AD47" i="13"/>
  <c r="W47" i="13"/>
  <c r="U47" i="13"/>
  <c r="T47" i="13"/>
  <c r="J47" i="13"/>
  <c r="H47" i="13" a="1"/>
  <c r="H47" i="13" s="1"/>
  <c r="F47" i="13" a="1"/>
  <c r="F47" i="13" s="1"/>
  <c r="D47" i="13"/>
  <c r="BM46" i="13"/>
  <c r="BH46" i="13" a="1"/>
  <c r="BH46" i="13" s="1"/>
  <c r="BF46" i="13"/>
  <c r="BC46" i="13"/>
  <c r="BJ46" i="13" s="1" a="1"/>
  <c r="BJ46" i="13" s="1"/>
  <c r="AZ46" i="13"/>
  <c r="AW46" i="13"/>
  <c r="AN46" i="13"/>
  <c r="AU46" i="13" s="1"/>
  <c r="U46" i="13" s="1"/>
  <c r="AM46" i="13"/>
  <c r="AK46" i="13"/>
  <c r="AG46" i="13"/>
  <c r="AD46" i="13"/>
  <c r="W46" i="13"/>
  <c r="T46" i="13"/>
  <c r="J46" i="13"/>
  <c r="H46" i="13" a="1"/>
  <c r="H46" i="13" s="1"/>
  <c r="F46" i="13" a="1"/>
  <c r="F46" i="13" s="1"/>
  <c r="D46" i="13"/>
  <c r="BF45" i="13"/>
  <c r="BC45" i="13"/>
  <c r="AZ45" i="13"/>
  <c r="AW45" i="13"/>
  <c r="AM45" i="13"/>
  <c r="AK45" i="13"/>
  <c r="AG45" i="13"/>
  <c r="W45" i="13"/>
  <c r="J45" i="13"/>
  <c r="D45" i="13"/>
  <c r="BF44" i="13"/>
  <c r="BC44" i="13"/>
  <c r="AZ44" i="13"/>
  <c r="AW44" i="13"/>
  <c r="AM44" i="13"/>
  <c r="AK44" i="13"/>
  <c r="AG44" i="13"/>
  <c r="W44" i="13"/>
  <c r="J44" i="13"/>
  <c r="D44" i="13"/>
  <c r="BM43" i="13"/>
  <c r="BH43" i="13" a="1"/>
  <c r="BH43" i="13" s="1"/>
  <c r="BF43" i="13"/>
  <c r="BC43" i="13"/>
  <c r="BJ43" i="13" s="1" a="1"/>
  <c r="BJ43" i="13" s="1"/>
  <c r="AZ43" i="13"/>
  <c r="AW43" i="13"/>
  <c r="AN43" i="13"/>
  <c r="AU43" i="13" s="1"/>
  <c r="U43" i="13" s="1"/>
  <c r="AM43" i="13"/>
  <c r="AK43" i="13"/>
  <c r="AG43" i="13"/>
  <c r="AD43" i="13"/>
  <c r="X43" i="13"/>
  <c r="W43" i="13"/>
  <c r="T43" i="13"/>
  <c r="J43" i="13"/>
  <c r="H43" i="13" a="1"/>
  <c r="H43" i="13" s="1"/>
  <c r="F43" i="13" a="1"/>
  <c r="F43" i="13" s="1"/>
  <c r="D43" i="13"/>
  <c r="BF42" i="13"/>
  <c r="BC42" i="13"/>
  <c r="AZ42" i="13"/>
  <c r="AW42" i="13"/>
  <c r="W42" i="13" s="1"/>
  <c r="AM42" i="13"/>
  <c r="AK42" i="13"/>
  <c r="AG42" i="13"/>
  <c r="N42" i="13"/>
  <c r="J42" i="13"/>
  <c r="D42" i="13"/>
  <c r="BM41" i="13"/>
  <c r="BH41" i="13" a="1"/>
  <c r="BH41" i="13" s="1"/>
  <c r="BF41" i="13"/>
  <c r="BC41" i="13"/>
  <c r="BJ41" i="13" s="1" a="1"/>
  <c r="BJ41" i="13" s="1"/>
  <c r="AZ41" i="13"/>
  <c r="AW41" i="13"/>
  <c r="AV41" i="13"/>
  <c r="AU41" i="13"/>
  <c r="U41" i="13" s="1"/>
  <c r="AR41" i="13"/>
  <c r="AN41" i="13"/>
  <c r="AM41" i="13"/>
  <c r="AK41" i="13"/>
  <c r="AG41" i="13"/>
  <c r="AD41" i="13"/>
  <c r="AB41" i="13"/>
  <c r="X41" i="13"/>
  <c r="W41" i="13"/>
  <c r="T41" i="13"/>
  <c r="N41" i="13"/>
  <c r="J41" i="13"/>
  <c r="H41" i="13" a="1"/>
  <c r="H41" i="13" s="1"/>
  <c r="F41" i="13" a="1"/>
  <c r="F41" i="13" s="1"/>
  <c r="D41" i="13"/>
  <c r="BR40" i="13"/>
  <c r="BM40" i="13"/>
  <c r="BH40" i="13" a="1"/>
  <c r="BH40" i="13" s="1"/>
  <c r="BF40" i="13"/>
  <c r="BC40" i="13"/>
  <c r="BJ40" i="13" s="1" a="1"/>
  <c r="BJ40" i="13" s="1"/>
  <c r="AZ40" i="13"/>
  <c r="AW40" i="13"/>
  <c r="W40" i="13" s="1"/>
  <c r="AN40" i="13"/>
  <c r="AU40" i="13" s="1"/>
  <c r="U40" i="13" s="1"/>
  <c r="AM40" i="13"/>
  <c r="AL40" i="13"/>
  <c r="AK40" i="13"/>
  <c r="AH40" i="13"/>
  <c r="AG40" i="13"/>
  <c r="AD40" i="13"/>
  <c r="AB40" i="13"/>
  <c r="Z40" i="13"/>
  <c r="X40" i="13"/>
  <c r="T40" i="13"/>
  <c r="J40" i="13"/>
  <c r="H40" i="13" a="1"/>
  <c r="H40" i="13" s="1"/>
  <c r="F40" i="13"/>
  <c r="F40" i="13" a="1"/>
  <c r="D40" i="13"/>
  <c r="BM39" i="13"/>
  <c r="BH39" i="13" a="1"/>
  <c r="BH39" i="13" s="1"/>
  <c r="BF39" i="13"/>
  <c r="BC39" i="13"/>
  <c r="BJ39" i="13" s="1" a="1"/>
  <c r="BJ39" i="13" s="1"/>
  <c r="AZ39" i="13"/>
  <c r="AW39" i="13"/>
  <c r="AN39" i="13"/>
  <c r="AU39" i="13" s="1"/>
  <c r="U39" i="13" s="1"/>
  <c r="AM39" i="13"/>
  <c r="AK39" i="13"/>
  <c r="AJ39" i="13"/>
  <c r="AG39" i="13"/>
  <c r="AD39" i="13"/>
  <c r="X39" i="13"/>
  <c r="W39" i="13"/>
  <c r="T39" i="13"/>
  <c r="R39" i="13"/>
  <c r="J39" i="13"/>
  <c r="H39" i="13"/>
  <c r="H39" i="13" a="1"/>
  <c r="F39" i="13" a="1"/>
  <c r="F39" i="13" s="1"/>
  <c r="D39" i="13"/>
  <c r="BM38" i="13"/>
  <c r="BH38" i="13"/>
  <c r="BH38" i="13" a="1"/>
  <c r="BF38" i="13"/>
  <c r="BC38" i="13"/>
  <c r="BJ38" i="13" s="1" a="1"/>
  <c r="BJ38" i="13" s="1"/>
  <c r="AZ38" i="13"/>
  <c r="AW38" i="13"/>
  <c r="AV38" i="13"/>
  <c r="AN38" i="13"/>
  <c r="AU38" i="13" s="1"/>
  <c r="U38" i="13" s="1"/>
  <c r="AM38" i="13"/>
  <c r="AK38" i="13"/>
  <c r="AJ38" i="13"/>
  <c r="AH38" i="13"/>
  <c r="AG38" i="13"/>
  <c r="AD38" i="13"/>
  <c r="AB38" i="13"/>
  <c r="X38" i="13"/>
  <c r="W38" i="13"/>
  <c r="T38" i="13"/>
  <c r="P38" i="13"/>
  <c r="N38" i="13"/>
  <c r="J38" i="13"/>
  <c r="H38" i="13" a="1"/>
  <c r="H38" i="13" s="1"/>
  <c r="F38" i="13"/>
  <c r="F38" i="13" a="1"/>
  <c r="D38" i="13"/>
  <c r="BM37" i="13"/>
  <c r="BJ37" i="13"/>
  <c r="BJ37" i="13" a="1"/>
  <c r="BH37" i="13" a="1"/>
  <c r="BH37" i="13" s="1"/>
  <c r="BF37" i="13"/>
  <c r="BC37" i="13"/>
  <c r="AZ37" i="13"/>
  <c r="AW37" i="13"/>
  <c r="W37" i="13" s="1"/>
  <c r="AV37" i="13"/>
  <c r="AT37" i="13"/>
  <c r="AN37" i="13"/>
  <c r="AU37" i="13" s="1"/>
  <c r="U37" i="13" s="1"/>
  <c r="AM37" i="13"/>
  <c r="AK37" i="13"/>
  <c r="AJ37" i="13"/>
  <c r="AG37" i="13"/>
  <c r="AD37" i="13"/>
  <c r="Z37" i="13"/>
  <c r="X37" i="13"/>
  <c r="T37" i="13"/>
  <c r="P37" i="13"/>
  <c r="L37" i="13"/>
  <c r="J37" i="13"/>
  <c r="H37" i="13"/>
  <c r="H37" i="13" a="1"/>
  <c r="F37" i="13"/>
  <c r="F37" i="13" a="1"/>
  <c r="D37" i="13"/>
  <c r="BR36" i="13"/>
  <c r="AV29" i="13" s="1"/>
  <c r="AT29" i="13" s="1"/>
  <c r="BM36" i="13"/>
  <c r="BH36" i="13" a="1"/>
  <c r="BH36" i="13" s="1"/>
  <c r="BF36" i="13"/>
  <c r="BC36" i="13"/>
  <c r="BJ36" i="13" s="1" a="1"/>
  <c r="BJ36" i="13" s="1"/>
  <c r="AZ36" i="13"/>
  <c r="AW36" i="13"/>
  <c r="W36" i="13" s="1"/>
  <c r="AV36" i="13"/>
  <c r="AR36" i="13"/>
  <c r="AN36" i="13"/>
  <c r="AU36" i="13" s="1"/>
  <c r="AM36" i="13"/>
  <c r="AK36" i="13"/>
  <c r="AH36" i="13"/>
  <c r="AG36" i="13"/>
  <c r="AD36" i="13"/>
  <c r="X36" i="13"/>
  <c r="U36" i="13"/>
  <c r="T36" i="13"/>
  <c r="P36" i="13"/>
  <c r="N36" i="13"/>
  <c r="J36" i="13"/>
  <c r="H36" i="13"/>
  <c r="H36" i="13" a="1"/>
  <c r="F36" i="13" a="1"/>
  <c r="F36" i="13" s="1"/>
  <c r="D36" i="13"/>
  <c r="D60" i="13" s="1"/>
  <c r="AV35" i="13"/>
  <c r="AV55" i="13" s="1"/>
  <c r="AT35" i="13"/>
  <c r="AT39" i="13" s="1"/>
  <c r="AR35" i="13"/>
  <c r="AR59" i="13" s="1"/>
  <c r="AP35" i="13"/>
  <c r="AL35" i="13"/>
  <c r="AL41" i="13" s="1"/>
  <c r="AJ35" i="13"/>
  <c r="AH35" i="13"/>
  <c r="AF35" i="13"/>
  <c r="AB35" i="13"/>
  <c r="AB44" i="13" s="1"/>
  <c r="Z35" i="13"/>
  <c r="X35" i="13"/>
  <c r="X55" i="13" s="1"/>
  <c r="V35" i="13"/>
  <c r="V36" i="13" s="1"/>
  <c r="R35" i="13"/>
  <c r="R41" i="13" s="1"/>
  <c r="P35" i="13"/>
  <c r="N35" i="13"/>
  <c r="L35" i="13"/>
  <c r="B31" i="13"/>
  <c r="AT30" i="13"/>
  <c r="AV30" i="13" s="1"/>
  <c r="G30" i="13"/>
  <c r="G29" i="13"/>
  <c r="D29" i="13" a="1"/>
  <c r="D29" i="13" s="1"/>
  <c r="G28" i="13"/>
  <c r="D28" i="13" a="1"/>
  <c r="D28" i="13" s="1"/>
  <c r="G27" i="13"/>
  <c r="D27" i="13" a="1"/>
  <c r="D27" i="13" s="1"/>
  <c r="G26" i="13"/>
  <c r="D26" i="13" a="1"/>
  <c r="D26" i="13" s="1"/>
  <c r="G25" i="13"/>
  <c r="D25" i="13"/>
  <c r="D25" i="13" a="1"/>
  <c r="G24" i="13"/>
  <c r="D24" i="13" a="1"/>
  <c r="D24" i="13" s="1"/>
  <c r="G23" i="13"/>
  <c r="D23" i="13" a="1"/>
  <c r="D23" i="13" s="1"/>
  <c r="G22" i="13"/>
  <c r="D22" i="13" a="1"/>
  <c r="D22" i="13" s="1"/>
  <c r="G21" i="13"/>
  <c r="D21" i="13"/>
  <c r="D21" i="13" a="1"/>
  <c r="G20" i="13"/>
  <c r="D20" i="13" a="1"/>
  <c r="D20" i="13" s="1"/>
  <c r="G19" i="13"/>
  <c r="D19" i="13" a="1"/>
  <c r="D19" i="13" s="1"/>
  <c r="D18" i="13" a="1"/>
  <c r="D18" i="13" s="1"/>
  <c r="D17" i="13" a="1"/>
  <c r="D17" i="13" s="1"/>
  <c r="D16" i="13" a="1"/>
  <c r="D16" i="13" s="1"/>
  <c r="N15" i="13"/>
  <c r="D15" i="13" a="1"/>
  <c r="D15" i="13" s="1"/>
  <c r="N3" i="13"/>
  <c r="M3" i="13"/>
  <c r="Q2" i="13"/>
  <c r="AZ2" i="13" s="1" a="1"/>
  <c r="AZ2" i="13" s="1"/>
  <c r="P2" i="13"/>
  <c r="R2" i="13" s="1"/>
  <c r="BM59" i="12"/>
  <c r="BJ59" i="12" a="1"/>
  <c r="BJ59" i="12" s="1"/>
  <c r="BH59" i="12" a="1"/>
  <c r="BH59" i="12" s="1"/>
  <c r="BF59" i="12"/>
  <c r="BC59" i="12"/>
  <c r="AZ59" i="12"/>
  <c r="AW59" i="12"/>
  <c r="AN59" i="12"/>
  <c r="AU59" i="12" s="1"/>
  <c r="U59" i="12" s="1"/>
  <c r="AM59" i="12"/>
  <c r="AK59" i="12"/>
  <c r="AG59" i="12"/>
  <c r="AD59" i="12"/>
  <c r="W59" i="12"/>
  <c r="T59" i="12"/>
  <c r="J59" i="12"/>
  <c r="H59" i="12"/>
  <c r="H59" i="12" a="1"/>
  <c r="F59" i="12" a="1"/>
  <c r="F59" i="12" s="1"/>
  <c r="D59" i="12"/>
  <c r="BM58" i="12"/>
  <c r="BJ58" i="12" a="1"/>
  <c r="BJ58" i="12" s="1"/>
  <c r="BH58" i="12" a="1"/>
  <c r="BH58" i="12" s="1"/>
  <c r="BF58" i="12"/>
  <c r="BC58" i="12"/>
  <c r="AZ58" i="12"/>
  <c r="AW58" i="12"/>
  <c r="AU58" i="12"/>
  <c r="U58" i="12" s="1"/>
  <c r="AN58" i="12"/>
  <c r="AM58" i="12"/>
  <c r="AK58" i="12"/>
  <c r="AG58" i="12"/>
  <c r="AD58" i="12"/>
  <c r="W58" i="12"/>
  <c r="T58" i="12"/>
  <c r="J58" i="12"/>
  <c r="H58" i="12" a="1"/>
  <c r="H58" i="12" s="1"/>
  <c r="F58" i="12"/>
  <c r="F58" i="12" a="1"/>
  <c r="D58" i="12"/>
  <c r="BM57" i="12"/>
  <c r="BJ57" i="12" a="1"/>
  <c r="BJ57" i="12" s="1"/>
  <c r="BH57" i="12"/>
  <c r="BH57" i="12" a="1"/>
  <c r="BF57" i="12"/>
  <c r="BC57" i="12"/>
  <c r="AZ57" i="12"/>
  <c r="AW57" i="12"/>
  <c r="AN57" i="12"/>
  <c r="AU57" i="12" s="1"/>
  <c r="U57" i="12" s="1"/>
  <c r="AM57" i="12"/>
  <c r="AK57" i="12"/>
  <c r="AG57" i="12"/>
  <c r="AD57" i="12"/>
  <c r="W57" i="12"/>
  <c r="T57" i="12"/>
  <c r="J57" i="12"/>
  <c r="H57" i="12" a="1"/>
  <c r="H57" i="12" s="1"/>
  <c r="F57" i="12" a="1"/>
  <c r="F57" i="12" s="1"/>
  <c r="D57" i="12"/>
  <c r="BM56" i="12"/>
  <c r="BJ56" i="12" a="1"/>
  <c r="BJ56" i="12" s="1"/>
  <c r="BH56" i="12" a="1"/>
  <c r="BH56" i="12" s="1"/>
  <c r="BF56" i="12"/>
  <c r="BC56" i="12"/>
  <c r="AZ56" i="12"/>
  <c r="AW56" i="12"/>
  <c r="AN56" i="12"/>
  <c r="AU56" i="12" s="1"/>
  <c r="U56" i="12" s="1"/>
  <c r="AM56" i="12"/>
  <c r="AK56" i="12"/>
  <c r="AG56" i="12"/>
  <c r="AD56" i="12"/>
  <c r="W56" i="12"/>
  <c r="T56" i="12"/>
  <c r="J56" i="12"/>
  <c r="H56" i="12" a="1"/>
  <c r="H56" i="12" s="1"/>
  <c r="F56" i="12" a="1"/>
  <c r="F56" i="12" s="1"/>
  <c r="D56" i="12"/>
  <c r="BM55" i="12"/>
  <c r="BJ55" i="12" a="1"/>
  <c r="BJ55" i="12" s="1"/>
  <c r="BH55" i="12" a="1"/>
  <c r="BH55" i="12" s="1"/>
  <c r="BF55" i="12"/>
  <c r="BC55" i="12"/>
  <c r="AZ55" i="12"/>
  <c r="AW55" i="12"/>
  <c r="AN55" i="12"/>
  <c r="AU55" i="12" s="1"/>
  <c r="U55" i="12" s="1"/>
  <c r="AM55" i="12"/>
  <c r="AK55" i="12"/>
  <c r="AG55" i="12"/>
  <c r="AD55" i="12"/>
  <c r="W55" i="12"/>
  <c r="T55" i="12"/>
  <c r="J55" i="12"/>
  <c r="H55" i="12"/>
  <c r="H55" i="12" a="1"/>
  <c r="F55" i="12" a="1"/>
  <c r="F55" i="12" s="1"/>
  <c r="D55" i="12"/>
  <c r="BM54" i="12"/>
  <c r="BJ54" i="12" a="1"/>
  <c r="BJ54" i="12" s="1"/>
  <c r="BH54" i="12" a="1"/>
  <c r="BH54" i="12" s="1"/>
  <c r="BF54" i="12"/>
  <c r="BC54" i="12"/>
  <c r="AZ54" i="12"/>
  <c r="AW54" i="12"/>
  <c r="AU54" i="12"/>
  <c r="U54" i="12" s="1"/>
  <c r="AN54" i="12"/>
  <c r="AM54" i="12"/>
  <c r="AK54" i="12"/>
  <c r="AG54" i="12"/>
  <c r="AD54" i="12"/>
  <c r="W54" i="12"/>
  <c r="T54" i="12"/>
  <c r="J54" i="12"/>
  <c r="H54" i="12" a="1"/>
  <c r="H54" i="12" s="1"/>
  <c r="F54" i="12"/>
  <c r="F54" i="12" a="1"/>
  <c r="D54" i="12"/>
  <c r="BM53" i="12"/>
  <c r="BJ53" i="12" a="1"/>
  <c r="BJ53" i="12" s="1"/>
  <c r="BH53" i="12"/>
  <c r="BH53" i="12" a="1"/>
  <c r="BF53" i="12"/>
  <c r="BC53" i="12"/>
  <c r="AZ53" i="12"/>
  <c r="AW53" i="12"/>
  <c r="AN53" i="12"/>
  <c r="AU53" i="12" s="1"/>
  <c r="U53" i="12" s="1"/>
  <c r="AM53" i="12"/>
  <c r="AK53" i="12"/>
  <c r="AG53" i="12"/>
  <c r="AD53" i="12"/>
  <c r="W53" i="12"/>
  <c r="T53" i="12"/>
  <c r="J53" i="12"/>
  <c r="H53" i="12" a="1"/>
  <c r="H53" i="12" s="1"/>
  <c r="F53" i="12" a="1"/>
  <c r="F53" i="12" s="1"/>
  <c r="D53" i="12"/>
  <c r="BM52" i="12"/>
  <c r="BJ52" i="12" a="1"/>
  <c r="BJ52" i="12" s="1"/>
  <c r="BH52" i="12" a="1"/>
  <c r="BH52" i="12" s="1"/>
  <c r="BF52" i="12"/>
  <c r="BC52" i="12"/>
  <c r="AZ52" i="12"/>
  <c r="AW52" i="12"/>
  <c r="AN52" i="12"/>
  <c r="AU52" i="12" s="1"/>
  <c r="U52" i="12" s="1"/>
  <c r="AM52" i="12"/>
  <c r="AK52" i="12"/>
  <c r="AG52" i="12"/>
  <c r="AD52" i="12"/>
  <c r="W52" i="12"/>
  <c r="T52" i="12"/>
  <c r="J52" i="12"/>
  <c r="H52" i="12" a="1"/>
  <c r="H52" i="12" s="1"/>
  <c r="F52" i="12" a="1"/>
  <c r="F52" i="12" s="1"/>
  <c r="D52" i="12"/>
  <c r="BM51" i="12"/>
  <c r="BJ51" i="12" a="1"/>
  <c r="BJ51" i="12" s="1"/>
  <c r="BH51" i="12" a="1"/>
  <c r="BH51" i="12" s="1"/>
  <c r="BF51" i="12"/>
  <c r="BC51" i="12"/>
  <c r="AZ51" i="12"/>
  <c r="AW51" i="12"/>
  <c r="AU51" i="12"/>
  <c r="U51" i="12" s="1"/>
  <c r="AT51" i="12"/>
  <c r="AN51" i="12"/>
  <c r="AM51" i="12"/>
  <c r="AK51" i="12"/>
  <c r="AG51" i="12"/>
  <c r="AD51" i="12"/>
  <c r="W51" i="12"/>
  <c r="T51" i="12"/>
  <c r="J51" i="12"/>
  <c r="H51" i="12" a="1"/>
  <c r="H51" i="12" s="1"/>
  <c r="F51" i="12" a="1"/>
  <c r="F51" i="12" s="1"/>
  <c r="D51" i="12"/>
  <c r="BM50" i="12"/>
  <c r="BJ50" i="12" a="1"/>
  <c r="BJ50" i="12" s="1"/>
  <c r="BH50" i="12"/>
  <c r="BH50" i="12" a="1"/>
  <c r="BF50" i="12"/>
  <c r="BC50" i="12"/>
  <c r="AZ50" i="12"/>
  <c r="AW50" i="12"/>
  <c r="AN50" i="12"/>
  <c r="AU50" i="12" s="1"/>
  <c r="U50" i="12" s="1"/>
  <c r="AM50" i="12"/>
  <c r="AK50" i="12"/>
  <c r="AG50" i="12"/>
  <c r="AD50" i="12"/>
  <c r="W50" i="12"/>
  <c r="T50" i="12"/>
  <c r="J50" i="12"/>
  <c r="H50" i="12" a="1"/>
  <c r="H50" i="12" s="1"/>
  <c r="F50" i="12" a="1"/>
  <c r="F50" i="12" s="1"/>
  <c r="D50" i="12"/>
  <c r="BM49" i="12"/>
  <c r="BJ49" i="12" a="1"/>
  <c r="BJ49" i="12" s="1"/>
  <c r="BH49" i="12" a="1"/>
  <c r="BH49" i="12" s="1"/>
  <c r="BF49" i="12"/>
  <c r="BC49" i="12"/>
  <c r="AZ49" i="12"/>
  <c r="AW49" i="12"/>
  <c r="AN49" i="12"/>
  <c r="AU49" i="12" s="1"/>
  <c r="U49" i="12" s="1"/>
  <c r="AM49" i="12"/>
  <c r="AK49" i="12"/>
  <c r="AG49" i="12"/>
  <c r="AD49" i="12"/>
  <c r="W49" i="12"/>
  <c r="T49" i="12"/>
  <c r="J49" i="12"/>
  <c r="H49" i="12"/>
  <c r="H49" i="12" a="1"/>
  <c r="F49" i="12" a="1"/>
  <c r="F49" i="12" s="1"/>
  <c r="D49" i="12"/>
  <c r="BM48" i="12"/>
  <c r="BJ48" i="12" a="1"/>
  <c r="BJ48" i="12" s="1"/>
  <c r="BH48" i="12" a="1"/>
  <c r="BH48" i="12" s="1"/>
  <c r="BF48" i="12"/>
  <c r="BC48" i="12"/>
  <c r="AZ48" i="12"/>
  <c r="AW48" i="12"/>
  <c r="AN48" i="12"/>
  <c r="AU48" i="12" s="1"/>
  <c r="U48" i="12" s="1"/>
  <c r="AM48" i="12"/>
  <c r="AK48" i="12"/>
  <c r="AG48" i="12"/>
  <c r="AD48" i="12"/>
  <c r="W48" i="12"/>
  <c r="T48" i="12"/>
  <c r="J48" i="12"/>
  <c r="H48" i="12" a="1"/>
  <c r="H48" i="12" s="1"/>
  <c r="F48" i="12"/>
  <c r="F48" i="12" a="1"/>
  <c r="D48" i="12"/>
  <c r="BM47" i="12"/>
  <c r="BJ47" i="12" a="1"/>
  <c r="BJ47" i="12" s="1"/>
  <c r="BH47" i="12" a="1"/>
  <c r="BH47" i="12" s="1"/>
  <c r="BF47" i="12"/>
  <c r="BC47" i="12"/>
  <c r="AZ47" i="12"/>
  <c r="AW47" i="12"/>
  <c r="AU47" i="12"/>
  <c r="U47" i="12" s="1"/>
  <c r="AN47" i="12"/>
  <c r="AM47" i="12"/>
  <c r="AK47" i="12"/>
  <c r="AG47" i="12"/>
  <c r="AD47" i="12"/>
  <c r="W47" i="12"/>
  <c r="T47" i="12"/>
  <c r="J47" i="12"/>
  <c r="H47" i="12" a="1"/>
  <c r="H47" i="12" s="1"/>
  <c r="F47" i="12" a="1"/>
  <c r="F47" i="12" s="1"/>
  <c r="D47" i="12"/>
  <c r="BM46" i="12"/>
  <c r="BJ46" i="12" a="1"/>
  <c r="BJ46" i="12" s="1"/>
  <c r="BH46" i="12"/>
  <c r="BH46" i="12" a="1"/>
  <c r="BF46" i="12"/>
  <c r="BC46" i="12"/>
  <c r="AZ46" i="12"/>
  <c r="AW46" i="12"/>
  <c r="AN46" i="12"/>
  <c r="AU46" i="12" s="1"/>
  <c r="U46" i="12" s="1"/>
  <c r="AM46" i="12"/>
  <c r="AK46" i="12"/>
  <c r="AG46" i="12"/>
  <c r="AD46" i="12"/>
  <c r="W46" i="12"/>
  <c r="T46" i="12"/>
  <c r="J46" i="12"/>
  <c r="H46" i="12" a="1"/>
  <c r="H46" i="12" s="1"/>
  <c r="F46" i="12" a="1"/>
  <c r="F46" i="12" s="1"/>
  <c r="D46" i="12"/>
  <c r="BM45" i="12"/>
  <c r="BH45" i="12"/>
  <c r="BH45" i="12" a="1"/>
  <c r="BF45" i="12"/>
  <c r="BC45" i="12"/>
  <c r="BJ45" i="12" s="1" a="1"/>
  <c r="BJ45" i="12" s="1"/>
  <c r="AZ45" i="12"/>
  <c r="AW45" i="12"/>
  <c r="AN45" i="12"/>
  <c r="AU45" i="12" s="1"/>
  <c r="U45" i="12" s="1"/>
  <c r="AM45" i="12"/>
  <c r="AK45" i="12"/>
  <c r="AG45" i="12"/>
  <c r="AD45" i="12"/>
  <c r="W45" i="12"/>
  <c r="T45" i="12"/>
  <c r="J45" i="12"/>
  <c r="H45" i="12" a="1"/>
  <c r="H45" i="12" s="1"/>
  <c r="F45" i="12" a="1"/>
  <c r="F45" i="12" s="1"/>
  <c r="D45" i="12"/>
  <c r="BF44" i="12"/>
  <c r="BC44" i="12"/>
  <c r="AZ44" i="12"/>
  <c r="AW44" i="12"/>
  <c r="AM44" i="12"/>
  <c r="AK44" i="12"/>
  <c r="AG44" i="12"/>
  <c r="W44" i="12"/>
  <c r="J44" i="12"/>
  <c r="D44" i="12"/>
  <c r="BF43" i="12"/>
  <c r="BC43" i="12"/>
  <c r="AZ43" i="12"/>
  <c r="AW43" i="12"/>
  <c r="AM43" i="12"/>
  <c r="AK43" i="12"/>
  <c r="AG43" i="12"/>
  <c r="W43" i="12"/>
  <c r="J43" i="12"/>
  <c r="D43" i="12"/>
  <c r="BF42" i="12"/>
  <c r="BC42" i="12"/>
  <c r="AZ42" i="12"/>
  <c r="AW42" i="12"/>
  <c r="AM42" i="12"/>
  <c r="AK42" i="12"/>
  <c r="AG42" i="12"/>
  <c r="W42" i="12"/>
  <c r="P42" i="12"/>
  <c r="J42" i="12"/>
  <c r="D42" i="12"/>
  <c r="BF41" i="12"/>
  <c r="BC41" i="12"/>
  <c r="AZ41" i="12"/>
  <c r="AW41" i="12"/>
  <c r="W41" i="12" s="1"/>
  <c r="AM41" i="12"/>
  <c r="AK41" i="12"/>
  <c r="AG41" i="12"/>
  <c r="R41" i="12"/>
  <c r="P41" i="12"/>
  <c r="J41" i="12"/>
  <c r="D41" i="12"/>
  <c r="BR40" i="12"/>
  <c r="BF40" i="12"/>
  <c r="BC40" i="12"/>
  <c r="AZ40" i="12"/>
  <c r="AW40" i="12"/>
  <c r="AM40" i="12"/>
  <c r="AK40" i="12"/>
  <c r="AG40" i="12"/>
  <c r="W40" i="12"/>
  <c r="J40" i="12"/>
  <c r="D40" i="12"/>
  <c r="BF39" i="12"/>
  <c r="BC39" i="12"/>
  <c r="AZ39" i="12"/>
  <c r="AW39" i="12"/>
  <c r="AM39" i="12"/>
  <c r="AK39" i="12"/>
  <c r="AG39" i="12"/>
  <c r="W39" i="12"/>
  <c r="R39" i="12"/>
  <c r="J39" i="12"/>
  <c r="D39" i="12"/>
  <c r="BM38" i="12"/>
  <c r="BH38" i="12" a="1"/>
  <c r="BH38" i="12" s="1"/>
  <c r="BF38" i="12"/>
  <c r="BC38" i="12"/>
  <c r="BJ38" i="12" s="1" a="1"/>
  <c r="BJ38" i="12" s="1"/>
  <c r="AZ38" i="12"/>
  <c r="AW38" i="12"/>
  <c r="AN38" i="12"/>
  <c r="AU38" i="12" s="1"/>
  <c r="U38" i="12" s="1"/>
  <c r="AM38" i="12"/>
  <c r="AL38" i="12"/>
  <c r="AK38" i="12"/>
  <c r="AG38" i="12"/>
  <c r="AD38" i="12"/>
  <c r="Z38" i="12"/>
  <c r="W38" i="12"/>
  <c r="T38" i="12"/>
  <c r="R38" i="12"/>
  <c r="P38" i="12"/>
  <c r="J38" i="12"/>
  <c r="H38" i="12" a="1"/>
  <c r="H38" i="12" s="1"/>
  <c r="F38" i="12" a="1"/>
  <c r="F38" i="12" s="1"/>
  <c r="D38" i="12"/>
  <c r="BF37" i="12"/>
  <c r="BC37" i="12"/>
  <c r="AZ37" i="12"/>
  <c r="AW37" i="12"/>
  <c r="W37" i="12" s="1"/>
  <c r="AM37" i="12"/>
  <c r="AL37" i="12"/>
  <c r="AK37" i="12"/>
  <c r="AG37" i="12"/>
  <c r="R37" i="12"/>
  <c r="P37" i="12"/>
  <c r="N37" i="12"/>
  <c r="J37" i="12"/>
  <c r="D37" i="12"/>
  <c r="BR36" i="12"/>
  <c r="AV29" i="12" s="1"/>
  <c r="AT29" i="12" s="1"/>
  <c r="BM36" i="12"/>
  <c r="BH36" i="12" a="1"/>
  <c r="BH36" i="12" s="1"/>
  <c r="BF36" i="12"/>
  <c r="BC36" i="12"/>
  <c r="BJ36" i="12" s="1" a="1"/>
  <c r="BJ36" i="12" s="1"/>
  <c r="AZ36" i="12"/>
  <c r="AW36" i="12"/>
  <c r="AT36" i="12"/>
  <c r="AN36" i="12"/>
  <c r="AU36" i="12" s="1"/>
  <c r="U36" i="12" s="1"/>
  <c r="AM36" i="12"/>
  <c r="AL36" i="12"/>
  <c r="AK36" i="12"/>
  <c r="AG36" i="12"/>
  <c r="AD36" i="12"/>
  <c r="Z36" i="12"/>
  <c r="W36" i="12"/>
  <c r="T36" i="12"/>
  <c r="R36" i="12"/>
  <c r="P36" i="12"/>
  <c r="N36" i="12"/>
  <c r="J36" i="12"/>
  <c r="H36" i="12" a="1"/>
  <c r="H36" i="12" s="1"/>
  <c r="F36" i="12" a="1"/>
  <c r="F36" i="12" s="1"/>
  <c r="D36" i="12"/>
  <c r="D60" i="12" s="1"/>
  <c r="AV35" i="12"/>
  <c r="AT35" i="12"/>
  <c r="AT53" i="12" s="1"/>
  <c r="AR35" i="12"/>
  <c r="AP35" i="12"/>
  <c r="AL35" i="12"/>
  <c r="AJ35" i="12"/>
  <c r="AH35" i="12"/>
  <c r="AF35" i="12"/>
  <c r="AB35" i="12"/>
  <c r="Z35" i="12"/>
  <c r="X35" i="12"/>
  <c r="V35" i="12"/>
  <c r="R35" i="12"/>
  <c r="P35" i="12"/>
  <c r="P39" i="12" s="1"/>
  <c r="N35" i="12"/>
  <c r="L35" i="12"/>
  <c r="B31" i="12"/>
  <c r="AT30" i="12"/>
  <c r="AV30" i="12" s="1"/>
  <c r="G30" i="12"/>
  <c r="G29" i="12"/>
  <c r="D29" i="12" a="1"/>
  <c r="D29" i="12" s="1"/>
  <c r="G28" i="12"/>
  <c r="D28" i="12" a="1"/>
  <c r="D28" i="12" s="1"/>
  <c r="G27" i="12"/>
  <c r="D27" i="12" a="1"/>
  <c r="D27" i="12" s="1"/>
  <c r="G26" i="12"/>
  <c r="D26" i="12" a="1"/>
  <c r="D26" i="12" s="1"/>
  <c r="G25" i="12"/>
  <c r="D25" i="12" a="1"/>
  <c r="D25" i="12" s="1"/>
  <c r="G24" i="12"/>
  <c r="D24" i="12" a="1"/>
  <c r="D24" i="12" s="1"/>
  <c r="G23" i="12"/>
  <c r="D23" i="12" a="1"/>
  <c r="D23" i="12" s="1"/>
  <c r="G22" i="12"/>
  <c r="D22" i="12" a="1"/>
  <c r="D22" i="12" s="1"/>
  <c r="G21" i="12"/>
  <c r="D21" i="12"/>
  <c r="D21" i="12" a="1"/>
  <c r="G20" i="12"/>
  <c r="D20" i="12"/>
  <c r="D20" i="12" a="1"/>
  <c r="G19" i="12"/>
  <c r="D19" i="12" a="1"/>
  <c r="D19" i="12" s="1"/>
  <c r="D18" i="12" a="1"/>
  <c r="D18" i="12" s="1"/>
  <c r="D17" i="12" a="1"/>
  <c r="D17" i="12" s="1"/>
  <c r="D16" i="12" a="1"/>
  <c r="D16" i="12" s="1"/>
  <c r="N15" i="12"/>
  <c r="D15" i="12" a="1"/>
  <c r="D15" i="12" s="1"/>
  <c r="N3" i="12"/>
  <c r="M3" i="12"/>
  <c r="CA2" i="12" a="1"/>
  <c r="CA2" i="12" s="1"/>
  <c r="AZ2" i="12" a="1"/>
  <c r="AZ2" i="12" s="1"/>
  <c r="Q2" i="12"/>
  <c r="P3" i="12" s="1"/>
  <c r="P2" i="12"/>
  <c r="R2" i="12" s="1"/>
  <c r="D30" i="12" l="1"/>
  <c r="B32" i="12" s="1"/>
  <c r="T2" i="13"/>
  <c r="R3" i="13"/>
  <c r="R4" i="13" s="1"/>
  <c r="R5" i="13" s="1"/>
  <c r="R6" i="13" s="1"/>
  <c r="R7" i="13" s="1"/>
  <c r="R8" i="13" s="1"/>
  <c r="R9" i="13" s="1"/>
  <c r="R10" i="13" s="1"/>
  <c r="R11" i="13" s="1"/>
  <c r="R12" i="13" s="1"/>
  <c r="R13" i="13" s="1"/>
  <c r="R14" i="13" s="1"/>
  <c r="R15" i="13" s="1"/>
  <c r="R16" i="13" s="1"/>
  <c r="R17" i="13" s="1"/>
  <c r="R18" i="13" s="1"/>
  <c r="R19" i="13" s="1"/>
  <c r="R20" i="13" s="1"/>
  <c r="R21" i="13" s="1"/>
  <c r="R22" i="13" s="1"/>
  <c r="R23" i="13" s="1"/>
  <c r="R24" i="13" s="1"/>
  <c r="R25" i="13" s="1"/>
  <c r="R26" i="13" s="1"/>
  <c r="R27" i="13" s="1"/>
  <c r="R28" i="13" s="1"/>
  <c r="R29" i="13" s="1"/>
  <c r="R30" i="13" s="1"/>
  <c r="BM42" i="13"/>
  <c r="N28" i="13"/>
  <c r="N26" i="13"/>
  <c r="N21" i="13"/>
  <c r="N25" i="13"/>
  <c r="N23" i="13"/>
  <c r="N20" i="13"/>
  <c r="N19" i="13"/>
  <c r="CA2" i="13" a="1"/>
  <c r="CA2" i="13" s="1"/>
  <c r="Q3" i="13"/>
  <c r="S2" i="13"/>
  <c r="D30" i="13"/>
  <c r="B32" i="13" s="1"/>
  <c r="P3" i="13"/>
  <c r="CC32" i="13" a="1"/>
  <c r="CC32" i="13" s="1"/>
  <c r="BB32" i="13" a="1"/>
  <c r="BB32" i="13" s="1"/>
  <c r="N22" i="13"/>
  <c r="N24" i="13"/>
  <c r="BM44" i="13"/>
  <c r="N29" i="13"/>
  <c r="L54" i="13"/>
  <c r="L45" i="13"/>
  <c r="L50" i="13"/>
  <c r="L56" i="13"/>
  <c r="L47" i="13"/>
  <c r="L59" i="13"/>
  <c r="L44" i="13"/>
  <c r="L52" i="13"/>
  <c r="L49" i="13"/>
  <c r="L58" i="13"/>
  <c r="L55" i="13"/>
  <c r="L53" i="13"/>
  <c r="L46" i="13"/>
  <c r="L51" i="13"/>
  <c r="L57" i="13"/>
  <c r="L42" i="13"/>
  <c r="L41" i="13"/>
  <c r="L48" i="13"/>
  <c r="L43" i="13"/>
  <c r="L36" i="13"/>
  <c r="L39" i="13"/>
  <c r="L38" i="13"/>
  <c r="L40" i="13"/>
  <c r="AF59" i="13"/>
  <c r="AF58" i="13"/>
  <c r="AF57" i="13"/>
  <c r="AF56" i="13"/>
  <c r="AF55" i="13"/>
  <c r="AF54" i="13"/>
  <c r="AF53" i="13"/>
  <c r="AF52" i="13"/>
  <c r="AF49" i="13"/>
  <c r="AF46" i="13"/>
  <c r="AF51" i="13"/>
  <c r="AF43" i="13"/>
  <c r="AF41" i="13"/>
  <c r="AF48" i="13"/>
  <c r="AF50" i="13"/>
  <c r="AF37" i="13"/>
  <c r="AF38" i="13"/>
  <c r="AF47" i="13"/>
  <c r="AF36" i="13"/>
  <c r="AF39" i="13"/>
  <c r="AF40" i="13"/>
  <c r="AL37" i="13"/>
  <c r="AL39" i="13"/>
  <c r="N27" i="13"/>
  <c r="P59" i="13"/>
  <c r="P58" i="13"/>
  <c r="P57" i="13"/>
  <c r="P56" i="13"/>
  <c r="P55" i="13"/>
  <c r="P54" i="13"/>
  <c r="P47" i="13"/>
  <c r="P44" i="13"/>
  <c r="P52" i="13"/>
  <c r="P49" i="13"/>
  <c r="P46" i="13"/>
  <c r="P53" i="13"/>
  <c r="P51" i="13"/>
  <c r="P48" i="13"/>
  <c r="P42" i="13"/>
  <c r="P41" i="13"/>
  <c r="P50" i="13"/>
  <c r="AJ57" i="13"/>
  <c r="AJ54" i="13"/>
  <c r="AJ52" i="13"/>
  <c r="AJ46" i="13"/>
  <c r="AJ51" i="13"/>
  <c r="AJ43" i="13"/>
  <c r="AJ40" i="13"/>
  <c r="AJ56" i="13"/>
  <c r="AJ48" i="13"/>
  <c r="AJ53" i="13"/>
  <c r="AJ36" i="13"/>
  <c r="AJ59" i="13"/>
  <c r="AJ50" i="13"/>
  <c r="AJ55" i="13"/>
  <c r="AJ47" i="13"/>
  <c r="AJ58" i="13"/>
  <c r="AJ49" i="13"/>
  <c r="AJ41" i="13"/>
  <c r="AL38" i="13"/>
  <c r="AT40" i="13"/>
  <c r="R59" i="13"/>
  <c r="R58" i="13"/>
  <c r="R57" i="13"/>
  <c r="R44" i="13"/>
  <c r="R56" i="13"/>
  <c r="R52" i="13"/>
  <c r="R49" i="13"/>
  <c r="R46" i="13"/>
  <c r="R53" i="13"/>
  <c r="R51" i="13"/>
  <c r="R55" i="13"/>
  <c r="R48" i="13"/>
  <c r="R45" i="13"/>
  <c r="R50" i="13"/>
  <c r="R43" i="13"/>
  <c r="R40" i="13"/>
  <c r="R37" i="13"/>
  <c r="R54" i="13"/>
  <c r="R38" i="13"/>
  <c r="R47" i="13"/>
  <c r="R36" i="13"/>
  <c r="AL59" i="13"/>
  <c r="AL58" i="13"/>
  <c r="AL57" i="13"/>
  <c r="AL56" i="13"/>
  <c r="AL55" i="13"/>
  <c r="AL54" i="13"/>
  <c r="AL53" i="13"/>
  <c r="AL52" i="13"/>
  <c r="AL48" i="13"/>
  <c r="AL45" i="13"/>
  <c r="AL50" i="13"/>
  <c r="AL47" i="13"/>
  <c r="AL49" i="13"/>
  <c r="AL46" i="13"/>
  <c r="AL36" i="13"/>
  <c r="AL60" i="13" s="1"/>
  <c r="AL44" i="13"/>
  <c r="AL42" i="13"/>
  <c r="AL51" i="13"/>
  <c r="AL43" i="13"/>
  <c r="Z38" i="13"/>
  <c r="Z39" i="13"/>
  <c r="R42" i="13"/>
  <c r="V59" i="13"/>
  <c r="V58" i="13"/>
  <c r="V57" i="13"/>
  <c r="V56" i="13"/>
  <c r="V55" i="13"/>
  <c r="V54" i="13"/>
  <c r="V53" i="13"/>
  <c r="V52" i="13"/>
  <c r="V51" i="13"/>
  <c r="V50" i="13"/>
  <c r="V49" i="13"/>
  <c r="V48" i="13"/>
  <c r="V47" i="13"/>
  <c r="V46" i="13"/>
  <c r="V43" i="13"/>
  <c r="V41" i="13"/>
  <c r="V38" i="13"/>
  <c r="V39" i="13"/>
  <c r="V40" i="13"/>
  <c r="V37" i="13"/>
  <c r="AP59" i="13"/>
  <c r="AP58" i="13"/>
  <c r="AP57" i="13"/>
  <c r="AP56" i="13"/>
  <c r="AP55" i="13"/>
  <c r="AP54" i="13"/>
  <c r="AP53" i="13"/>
  <c r="AP52" i="13"/>
  <c r="AP47" i="13"/>
  <c r="AP49" i="13"/>
  <c r="AP46" i="13"/>
  <c r="AP41" i="13"/>
  <c r="AP51" i="13"/>
  <c r="AP48" i="13"/>
  <c r="AP37" i="13"/>
  <c r="AP50" i="13"/>
  <c r="AP40" i="13"/>
  <c r="AP38" i="13"/>
  <c r="AP43" i="13"/>
  <c r="AP36" i="13"/>
  <c r="AP39" i="13"/>
  <c r="N30" i="13"/>
  <c r="Z36" i="13"/>
  <c r="AT38" i="13"/>
  <c r="P40" i="13"/>
  <c r="P45" i="13"/>
  <c r="Z59" i="13"/>
  <c r="Z58" i="13"/>
  <c r="Z57" i="13"/>
  <c r="Z56" i="13"/>
  <c r="Z55" i="13"/>
  <c r="Z54" i="13"/>
  <c r="Z53" i="13"/>
  <c r="Z50" i="13"/>
  <c r="Z47" i="13"/>
  <c r="Z52" i="13"/>
  <c r="Z49" i="13"/>
  <c r="Z46" i="13"/>
  <c r="Z51" i="13"/>
  <c r="Z48" i="13"/>
  <c r="Z41" i="13"/>
  <c r="Z43" i="13"/>
  <c r="AT59" i="13"/>
  <c r="AT58" i="13"/>
  <c r="AT57" i="13"/>
  <c r="AT56" i="13"/>
  <c r="AT55" i="13"/>
  <c r="AT54" i="13"/>
  <c r="AT53" i="13"/>
  <c r="AT52" i="13"/>
  <c r="AT51" i="13"/>
  <c r="AT50" i="13"/>
  <c r="AT49" i="13"/>
  <c r="AT48" i="13"/>
  <c r="AT47" i="13"/>
  <c r="AT46" i="13"/>
  <c r="AT43" i="13"/>
  <c r="AT41" i="13"/>
  <c r="AT36" i="13"/>
  <c r="P39" i="13"/>
  <c r="P43" i="13"/>
  <c r="N59" i="13"/>
  <c r="N58" i="13"/>
  <c r="N57" i="13"/>
  <c r="N56" i="13"/>
  <c r="N55" i="13"/>
  <c r="N54" i="13"/>
  <c r="N53" i="13"/>
  <c r="N50" i="13"/>
  <c r="N47" i="13"/>
  <c r="N52" i="13"/>
  <c r="N49" i="13"/>
  <c r="N46" i="13"/>
  <c r="N51" i="13"/>
  <c r="N48" i="13"/>
  <c r="AH59" i="13"/>
  <c r="AH58" i="13"/>
  <c r="AH57" i="13"/>
  <c r="AH56" i="13"/>
  <c r="AH55" i="13"/>
  <c r="AH54" i="13"/>
  <c r="AH53" i="13"/>
  <c r="AH52" i="13"/>
  <c r="AH51" i="13"/>
  <c r="AH50" i="13"/>
  <c r="AH49" i="13"/>
  <c r="AH48" i="13"/>
  <c r="AH47" i="13"/>
  <c r="AH46" i="13"/>
  <c r="AH43" i="13"/>
  <c r="AH41" i="13"/>
  <c r="AH37" i="13"/>
  <c r="N39" i="13"/>
  <c r="AB39" i="13"/>
  <c r="N44" i="13"/>
  <c r="AB45" i="13"/>
  <c r="BM45" i="13"/>
  <c r="AV49" i="13"/>
  <c r="N37" i="13"/>
  <c r="AB37" i="13"/>
  <c r="AH39" i="13"/>
  <c r="AV39" i="13"/>
  <c r="AV60" i="13" s="1"/>
  <c r="N40" i="13"/>
  <c r="AB42" i="13"/>
  <c r="N43" i="13"/>
  <c r="AB43" i="13"/>
  <c r="AV44" i="13"/>
  <c r="AB59" i="13"/>
  <c r="AB58" i="13"/>
  <c r="AB57" i="13"/>
  <c r="AB56" i="13"/>
  <c r="AB55" i="13"/>
  <c r="AB54" i="13"/>
  <c r="AB50" i="13"/>
  <c r="AB47" i="13"/>
  <c r="AB52" i="13"/>
  <c r="AB49" i="13"/>
  <c r="AB46" i="13"/>
  <c r="AB51" i="13"/>
  <c r="AB53" i="13"/>
  <c r="AB48" i="13"/>
  <c r="AV58" i="13"/>
  <c r="AV46" i="13"/>
  <c r="AV51" i="13"/>
  <c r="AV43" i="13"/>
  <c r="AV57" i="13"/>
  <c r="AV54" i="13"/>
  <c r="AV52" i="13"/>
  <c r="AV48" i="13"/>
  <c r="AV45" i="13"/>
  <c r="AV56" i="13"/>
  <c r="AV50" i="13"/>
  <c r="AV53" i="13"/>
  <c r="AV47" i="13"/>
  <c r="AV59" i="13"/>
  <c r="AB36" i="13"/>
  <c r="AV40" i="13"/>
  <c r="AV42" i="13"/>
  <c r="N45" i="13"/>
  <c r="X46" i="13"/>
  <c r="AR50" i="13"/>
  <c r="AR56" i="13"/>
  <c r="X49" i="13"/>
  <c r="X52" i="13"/>
  <c r="X56" i="13"/>
  <c r="AR48" i="13"/>
  <c r="AR52" i="13"/>
  <c r="AR54" i="13"/>
  <c r="AR57" i="13"/>
  <c r="AR37" i="13"/>
  <c r="AR38" i="13"/>
  <c r="AR39" i="13"/>
  <c r="AR40" i="13"/>
  <c r="AR43" i="13"/>
  <c r="X47" i="13"/>
  <c r="AR51" i="13"/>
  <c r="X54" i="13"/>
  <c r="X57" i="13"/>
  <c r="AR46" i="13"/>
  <c r="X50" i="13"/>
  <c r="AR58" i="13"/>
  <c r="AR49" i="13"/>
  <c r="AR55" i="13"/>
  <c r="X58" i="13"/>
  <c r="X48" i="13"/>
  <c r="T2" i="12"/>
  <c r="R3" i="12"/>
  <c r="R4" i="12" s="1"/>
  <c r="R5" i="12" s="1"/>
  <c r="R6" i="12" s="1"/>
  <c r="R7" i="12" s="1"/>
  <c r="R8" i="12" s="1"/>
  <c r="R9" i="12" s="1"/>
  <c r="R10" i="12" s="1"/>
  <c r="R11" i="12" s="1"/>
  <c r="R12" i="12" s="1"/>
  <c r="R13" i="12" s="1"/>
  <c r="R14" i="12" s="1"/>
  <c r="R15" i="12" s="1"/>
  <c r="R16" i="12" s="1"/>
  <c r="R17" i="12" s="1"/>
  <c r="R18" i="12" s="1"/>
  <c r="R19" i="12" s="1"/>
  <c r="R20" i="12" s="1"/>
  <c r="R21" i="12" s="1"/>
  <c r="R22" i="12" s="1"/>
  <c r="R23" i="12" s="1"/>
  <c r="R24" i="12" s="1"/>
  <c r="R25" i="12" s="1"/>
  <c r="R26" i="12" s="1"/>
  <c r="R27" i="12" s="1"/>
  <c r="R28" i="12" s="1"/>
  <c r="R29" i="12" s="1"/>
  <c r="R30" i="12" s="1"/>
  <c r="BB32" i="12" a="1"/>
  <c r="BB32" i="12" s="1"/>
  <c r="CC32" i="12" a="1"/>
  <c r="CC32" i="12" s="1"/>
  <c r="AB59" i="12"/>
  <c r="AB58" i="12"/>
  <c r="AB57" i="12"/>
  <c r="AB56" i="12"/>
  <c r="AB55" i="12"/>
  <c r="AB54" i="12"/>
  <c r="AB53" i="12"/>
  <c r="AB52" i="12"/>
  <c r="AB51" i="12"/>
  <c r="AB50" i="12"/>
  <c r="AB49" i="12"/>
  <c r="AB48" i="12"/>
  <c r="AB47" i="12"/>
  <c r="AB46" i="12"/>
  <c r="AB45" i="12"/>
  <c r="AB44" i="12"/>
  <c r="AB42" i="12"/>
  <c r="AB41" i="12"/>
  <c r="AB43" i="12"/>
  <c r="AB39" i="12"/>
  <c r="AB37" i="12"/>
  <c r="AB38" i="12"/>
  <c r="AB40" i="12"/>
  <c r="AB36" i="12"/>
  <c r="AV59" i="12"/>
  <c r="AV58" i="12"/>
  <c r="AV57" i="12"/>
  <c r="AV56" i="12"/>
  <c r="AV55" i="12"/>
  <c r="AV54" i="12"/>
  <c r="AV53" i="12"/>
  <c r="AV52" i="12"/>
  <c r="AV51" i="12"/>
  <c r="AV50" i="12"/>
  <c r="AV49" i="12"/>
  <c r="AV48" i="12"/>
  <c r="AV47" i="12"/>
  <c r="AV46" i="12"/>
  <c r="AV45" i="12"/>
  <c r="AV44" i="12"/>
  <c r="AV43" i="12"/>
  <c r="AV42" i="12"/>
  <c r="AV41" i="12"/>
  <c r="AV39" i="12"/>
  <c r="AV36" i="12"/>
  <c r="AV37" i="12"/>
  <c r="AV38" i="12"/>
  <c r="AV40" i="12"/>
  <c r="BM37" i="12"/>
  <c r="N27" i="12"/>
  <c r="BM41" i="12"/>
  <c r="N19" i="12"/>
  <c r="N30" i="12"/>
  <c r="N23" i="12"/>
  <c r="N21" i="12"/>
  <c r="N26" i="12"/>
  <c r="N28" i="12"/>
  <c r="N22" i="12"/>
  <c r="N24" i="12"/>
  <c r="S2" i="12"/>
  <c r="Q3" i="12"/>
  <c r="N25" i="12"/>
  <c r="BM40" i="12"/>
  <c r="N20" i="12"/>
  <c r="X59" i="12"/>
  <c r="X58" i="12"/>
  <c r="X57" i="12"/>
  <c r="X56" i="12"/>
  <c r="X55" i="12"/>
  <c r="X54" i="12"/>
  <c r="X53" i="12"/>
  <c r="X52" i="12"/>
  <c r="X51" i="12"/>
  <c r="X50" i="12"/>
  <c r="X49" i="12"/>
  <c r="X48" i="12"/>
  <c r="X47" i="12"/>
  <c r="X46" i="12"/>
  <c r="X45" i="12"/>
  <c r="X36" i="12"/>
  <c r="X38" i="12"/>
  <c r="AR59" i="12"/>
  <c r="AR58" i="12"/>
  <c r="AR57" i="12"/>
  <c r="AR56" i="12"/>
  <c r="AR55" i="12"/>
  <c r="AR54" i="12"/>
  <c r="AR53" i="12"/>
  <c r="AR52" i="12"/>
  <c r="AR51" i="12"/>
  <c r="AR50" i="12"/>
  <c r="AR49" i="12"/>
  <c r="AR48" i="12"/>
  <c r="AR47" i="12"/>
  <c r="AR46" i="12"/>
  <c r="AR45" i="12"/>
  <c r="AR38" i="12"/>
  <c r="AR36" i="12"/>
  <c r="L59" i="12"/>
  <c r="L58" i="12"/>
  <c r="L57" i="12"/>
  <c r="L56" i="12"/>
  <c r="L55" i="12"/>
  <c r="L54" i="12"/>
  <c r="L53" i="12"/>
  <c r="L52" i="12"/>
  <c r="L51" i="12"/>
  <c r="L50" i="12"/>
  <c r="L49" i="12"/>
  <c r="L48" i="12"/>
  <c r="L47" i="12"/>
  <c r="L46" i="12"/>
  <c r="L45" i="12"/>
  <c r="L44" i="12"/>
  <c r="L43" i="12"/>
  <c r="L42" i="12"/>
  <c r="L41" i="12"/>
  <c r="L36" i="12"/>
  <c r="L40" i="12"/>
  <c r="L37" i="12"/>
  <c r="L38" i="12"/>
  <c r="AF58" i="12"/>
  <c r="AF50" i="12"/>
  <c r="AF55" i="12"/>
  <c r="AF52" i="12"/>
  <c r="AF57" i="12"/>
  <c r="AF49" i="12"/>
  <c r="AF47" i="12"/>
  <c r="AF45" i="12"/>
  <c r="AF54" i="12"/>
  <c r="AF59" i="12"/>
  <c r="AF51" i="12"/>
  <c r="AF56" i="12"/>
  <c r="AF53" i="12"/>
  <c r="AF48" i="12"/>
  <c r="AF46" i="12"/>
  <c r="AF36" i="12"/>
  <c r="AF38" i="12"/>
  <c r="N59" i="12"/>
  <c r="N58" i="12"/>
  <c r="N57" i="12"/>
  <c r="N56" i="12"/>
  <c r="N55" i="12"/>
  <c r="N54" i="12"/>
  <c r="N53" i="12"/>
  <c r="N52" i="12"/>
  <c r="N51" i="12"/>
  <c r="N50" i="12"/>
  <c r="N49" i="12"/>
  <c r="N48" i="12"/>
  <c r="N47" i="12"/>
  <c r="N46" i="12"/>
  <c r="N45" i="12"/>
  <c r="N44" i="12"/>
  <c r="N40" i="12"/>
  <c r="N42" i="12"/>
  <c r="N39" i="12"/>
  <c r="N41" i="12"/>
  <c r="N43" i="12"/>
  <c r="N38" i="12"/>
  <c r="AH52" i="12"/>
  <c r="AH57" i="12"/>
  <c r="AH49" i="12"/>
  <c r="AH47" i="12"/>
  <c r="AH45" i="12"/>
  <c r="AH54" i="12"/>
  <c r="AH59" i="12"/>
  <c r="AH51" i="12"/>
  <c r="AH56" i="12"/>
  <c r="AH53" i="12"/>
  <c r="AH48" i="12"/>
  <c r="AH46" i="12"/>
  <c r="AH58" i="12"/>
  <c r="AH50" i="12"/>
  <c r="AH55" i="12"/>
  <c r="AH38" i="12"/>
  <c r="AH36" i="12"/>
  <c r="L39" i="12"/>
  <c r="N29" i="12"/>
  <c r="V59" i="12"/>
  <c r="V51" i="12"/>
  <c r="V56" i="12"/>
  <c r="V53" i="12"/>
  <c r="V48" i="12"/>
  <c r="V46" i="12"/>
  <c r="V58" i="12"/>
  <c r="V50" i="12"/>
  <c r="V55" i="12"/>
  <c r="V52" i="12"/>
  <c r="V57" i="12"/>
  <c r="V49" i="12"/>
  <c r="V47" i="12"/>
  <c r="V45" i="12"/>
  <c r="V54" i="12"/>
  <c r="V38" i="12"/>
  <c r="V36" i="12"/>
  <c r="AP56" i="12"/>
  <c r="AP48" i="12"/>
  <c r="AP46" i="12"/>
  <c r="AP53" i="12"/>
  <c r="AP58" i="12"/>
  <c r="AP50" i="12"/>
  <c r="AP55" i="12"/>
  <c r="AP52" i="12"/>
  <c r="AP47" i="12"/>
  <c r="AP45" i="12"/>
  <c r="AP57" i="12"/>
  <c r="AP49" i="12"/>
  <c r="AP54" i="12"/>
  <c r="AP59" i="12"/>
  <c r="AP51" i="12"/>
  <c r="AP38" i="12"/>
  <c r="AP36" i="12"/>
  <c r="BM39" i="12"/>
  <c r="BM42" i="12"/>
  <c r="R59" i="12"/>
  <c r="R58" i="12"/>
  <c r="R57" i="12"/>
  <c r="R56" i="12"/>
  <c r="R55" i="12"/>
  <c r="R54" i="12"/>
  <c r="R53" i="12"/>
  <c r="R52" i="12"/>
  <c r="R51" i="12"/>
  <c r="R50" i="12"/>
  <c r="R49" i="12"/>
  <c r="R48" i="12"/>
  <c r="R47" i="12"/>
  <c r="R46" i="12"/>
  <c r="R45" i="12"/>
  <c r="R44" i="12"/>
  <c r="AL59" i="12"/>
  <c r="AL58" i="12"/>
  <c r="AL57" i="12"/>
  <c r="AL56" i="12"/>
  <c r="AL55" i="12"/>
  <c r="AL54" i="12"/>
  <c r="AL53" i="12"/>
  <c r="AL52" i="12"/>
  <c r="AL51" i="12"/>
  <c r="AL50" i="12"/>
  <c r="AL49" i="12"/>
  <c r="AL48" i="12"/>
  <c r="AL47" i="12"/>
  <c r="AL46" i="12"/>
  <c r="AL45" i="12"/>
  <c r="AL44" i="12"/>
  <c r="AL40" i="12"/>
  <c r="AL39" i="12"/>
  <c r="AL43" i="12"/>
  <c r="AJ36" i="12"/>
  <c r="AJ38" i="12"/>
  <c r="R40" i="12"/>
  <c r="AL42" i="12"/>
  <c r="AL41" i="12"/>
  <c r="P59" i="12"/>
  <c r="P58" i="12"/>
  <c r="P57" i="12"/>
  <c r="P56" i="12"/>
  <c r="P55" i="12"/>
  <c r="P54" i="12"/>
  <c r="P53" i="12"/>
  <c r="P52" i="12"/>
  <c r="P51" i="12"/>
  <c r="P50" i="12"/>
  <c r="P49" i="12"/>
  <c r="P48" i="12"/>
  <c r="P47" i="12"/>
  <c r="P46" i="12"/>
  <c r="P45" i="12"/>
  <c r="P44" i="12"/>
  <c r="P43" i="12"/>
  <c r="P40" i="12"/>
  <c r="AJ59" i="12"/>
  <c r="AJ58" i="12"/>
  <c r="AJ57" i="12"/>
  <c r="AJ56" i="12"/>
  <c r="AJ55" i="12"/>
  <c r="AJ54" i="12"/>
  <c r="AJ53" i="12"/>
  <c r="AJ52" i="12"/>
  <c r="AJ51" i="12"/>
  <c r="AJ50" i="12"/>
  <c r="AJ49" i="12"/>
  <c r="AJ47" i="12"/>
  <c r="AJ45" i="12"/>
  <c r="AJ48" i="12"/>
  <c r="AJ46" i="12"/>
  <c r="R42" i="12"/>
  <c r="R43" i="12"/>
  <c r="Z59" i="12"/>
  <c r="Z58" i="12"/>
  <c r="Z57" i="12"/>
  <c r="Z56" i="12"/>
  <c r="Z55" i="12"/>
  <c r="Z54" i="12"/>
  <c r="Z53" i="12"/>
  <c r="Z52" i="12"/>
  <c r="Z51" i="12"/>
  <c r="Z50" i="12"/>
  <c r="Z49" i="12"/>
  <c r="Z48" i="12"/>
  <c r="Z47" i="12"/>
  <c r="Z46" i="12"/>
  <c r="Z45" i="12"/>
  <c r="AT38" i="12"/>
  <c r="AT46" i="12"/>
  <c r="AT48" i="12"/>
  <c r="AT56" i="12"/>
  <c r="AT59" i="12"/>
  <c r="AT54" i="12"/>
  <c r="BM43" i="12"/>
  <c r="BM44" i="12"/>
  <c r="AT49" i="12"/>
  <c r="AT57" i="12"/>
  <c r="AT45" i="12"/>
  <c r="AT47" i="12"/>
  <c r="AT52" i="12"/>
  <c r="AT55" i="12"/>
  <c r="AT50" i="12"/>
  <c r="AT58" i="12"/>
  <c r="P60" i="13" l="1"/>
  <c r="N60" i="13"/>
  <c r="AL60" i="12"/>
  <c r="N60" i="12"/>
  <c r="P60" i="12"/>
  <c r="R60" i="12"/>
  <c r="R60" i="13"/>
  <c r="AD44" i="13"/>
  <c r="T44" i="13"/>
  <c r="AZ3" i="13" a="1"/>
  <c r="AZ3" i="13" s="1"/>
  <c r="Q4" i="13"/>
  <c r="P4" i="13"/>
  <c r="CA3" i="13" a="1"/>
  <c r="CA3" i="13" s="1"/>
  <c r="U2" i="13"/>
  <c r="S3" i="13"/>
  <c r="CC2" i="13" a="1"/>
  <c r="CC2" i="13" s="1"/>
  <c r="BB2" i="13" a="1"/>
  <c r="BB2" i="13" s="1"/>
  <c r="AB60" i="13"/>
  <c r="L60" i="13"/>
  <c r="T42" i="13"/>
  <c r="AD42" i="13"/>
  <c r="N31" i="13"/>
  <c r="T45" i="13"/>
  <c r="AD45" i="13"/>
  <c r="V2" i="13"/>
  <c r="T3" i="13"/>
  <c r="T4" i="13" s="1"/>
  <c r="T5" i="13" s="1"/>
  <c r="T6" i="13" s="1"/>
  <c r="T7" i="13" s="1"/>
  <c r="T8" i="13" s="1"/>
  <c r="T9" i="13" s="1"/>
  <c r="T10" i="13" s="1"/>
  <c r="T11" i="13" s="1"/>
  <c r="T12" i="13" s="1"/>
  <c r="T13" i="13" s="1"/>
  <c r="T14" i="13" s="1"/>
  <c r="T15" i="13" s="1"/>
  <c r="T16" i="13" s="1"/>
  <c r="T17" i="13" s="1"/>
  <c r="T18" i="13" s="1"/>
  <c r="T19" i="13" s="1"/>
  <c r="T20" i="13" s="1"/>
  <c r="T21" i="13" s="1"/>
  <c r="T22" i="13" s="1"/>
  <c r="T23" i="13" s="1"/>
  <c r="T24" i="13" s="1"/>
  <c r="T25" i="13" s="1"/>
  <c r="T26" i="13" s="1"/>
  <c r="T27" i="13" s="1"/>
  <c r="T28" i="13" s="1"/>
  <c r="T29" i="13" s="1"/>
  <c r="T30" i="13" s="1"/>
  <c r="T31" i="13" s="1"/>
  <c r="T32" i="13" s="1"/>
  <c r="T37" i="12"/>
  <c r="AD37" i="12"/>
  <c r="AB60" i="12"/>
  <c r="T44" i="12"/>
  <c r="AD44" i="12"/>
  <c r="AD39" i="12"/>
  <c r="T39" i="12"/>
  <c r="Q4" i="12"/>
  <c r="P4" i="12"/>
  <c r="CA3" i="12" a="1"/>
  <c r="CA3" i="12" s="1"/>
  <c r="AZ3" i="12" a="1"/>
  <c r="AZ3" i="12" s="1"/>
  <c r="T43" i="12"/>
  <c r="AD43" i="12"/>
  <c r="S3" i="12"/>
  <c r="U2" i="12"/>
  <c r="BB2" i="12" a="1"/>
  <c r="BB2" i="12" s="1"/>
  <c r="CC2" i="12" a="1"/>
  <c r="CC2" i="12" s="1"/>
  <c r="N31" i="12"/>
  <c r="AV60" i="12"/>
  <c r="AD41" i="12"/>
  <c r="T41" i="12"/>
  <c r="T42" i="12"/>
  <c r="AD42" i="12"/>
  <c r="L60" i="12"/>
  <c r="AD40" i="12"/>
  <c r="T40" i="12"/>
  <c r="V2" i="12"/>
  <c r="T3" i="12"/>
  <c r="T4" i="12" s="1"/>
  <c r="T5" i="12" s="1"/>
  <c r="T6" i="12" s="1"/>
  <c r="T7" i="12" s="1"/>
  <c r="T8" i="12" s="1"/>
  <c r="T9" i="12" s="1"/>
  <c r="T10" i="12" s="1"/>
  <c r="T11" i="12" s="1"/>
  <c r="T12" i="12" s="1"/>
  <c r="T13" i="12" s="1"/>
  <c r="T14" i="12" s="1"/>
  <c r="T15" i="12" s="1"/>
  <c r="T16" i="12" s="1"/>
  <c r="T17" i="12" s="1"/>
  <c r="T18" i="12" s="1"/>
  <c r="T19" i="12" s="1"/>
  <c r="T20" i="12" s="1"/>
  <c r="T21" i="12" s="1"/>
  <c r="T22" i="12" s="1"/>
  <c r="T23" i="12" s="1"/>
  <c r="T24" i="12" s="1"/>
  <c r="T25" i="12" s="1"/>
  <c r="T26" i="12" s="1"/>
  <c r="T27" i="12" s="1"/>
  <c r="T28" i="12" s="1"/>
  <c r="T29" i="12" s="1"/>
  <c r="T30" i="12" s="1"/>
  <c r="T31" i="12" s="1"/>
  <c r="T32" i="12" s="1"/>
  <c r="M15" i="13" l="1"/>
  <c r="I15" i="13"/>
  <c r="K15" i="13"/>
  <c r="P5" i="13"/>
  <c r="AZ4" i="13" a="1"/>
  <c r="AZ4" i="13" s="1"/>
  <c r="CA4" i="13" a="1"/>
  <c r="CA4" i="13" s="1"/>
  <c r="Q5" i="13"/>
  <c r="AH42" i="13"/>
  <c r="AJ42" i="13"/>
  <c r="AF42" i="13"/>
  <c r="X44" i="13"/>
  <c r="Z44" i="13"/>
  <c r="V44" i="13"/>
  <c r="AF45" i="13"/>
  <c r="AJ45" i="13"/>
  <c r="AH45" i="13"/>
  <c r="X42" i="13"/>
  <c r="V42" i="13"/>
  <c r="Z42" i="13"/>
  <c r="V3" i="13"/>
  <c r="V4" i="13" s="1"/>
  <c r="V5" i="13" s="1"/>
  <c r="V6" i="13" s="1"/>
  <c r="V7" i="13" s="1"/>
  <c r="V8" i="13" s="1"/>
  <c r="V9" i="13" s="1"/>
  <c r="V10" i="13" s="1"/>
  <c r="V11" i="13" s="1"/>
  <c r="V12" i="13" s="1"/>
  <c r="V13" i="13" s="1"/>
  <c r="V14" i="13" s="1"/>
  <c r="V15" i="13" s="1"/>
  <c r="V16" i="13" s="1"/>
  <c r="V17" i="13" s="1"/>
  <c r="V18" i="13" s="1"/>
  <c r="V19" i="13" s="1"/>
  <c r="V20" i="13" s="1"/>
  <c r="V21" i="13" s="1"/>
  <c r="V22" i="13" s="1"/>
  <c r="V23" i="13" s="1"/>
  <c r="V24" i="13" s="1"/>
  <c r="V25" i="13" s="1"/>
  <c r="V26" i="13" s="1"/>
  <c r="V27" i="13" s="1"/>
  <c r="V28" i="13" s="1"/>
  <c r="V29" i="13" s="1"/>
  <c r="V30" i="13" s="1"/>
  <c r="V31" i="13" s="1"/>
  <c r="V32" i="13" s="1"/>
  <c r="X2" i="13"/>
  <c r="S4" i="13"/>
  <c r="CC3" i="13" a="1"/>
  <c r="CC3" i="13" s="1"/>
  <c r="BB3" i="13" a="1"/>
  <c r="BB3" i="13" s="1"/>
  <c r="AF44" i="13"/>
  <c r="AH44" i="13"/>
  <c r="AJ44" i="13"/>
  <c r="Z45" i="13"/>
  <c r="V45" i="13"/>
  <c r="X45" i="13"/>
  <c r="U3" i="13"/>
  <c r="W2" i="13"/>
  <c r="CE2" i="13" a="1"/>
  <c r="CE2" i="13" s="1"/>
  <c r="BD2" i="13" a="1"/>
  <c r="BD2" i="13" s="1"/>
  <c r="V40" i="12"/>
  <c r="Z40" i="12"/>
  <c r="X40" i="12"/>
  <c r="Z41" i="12"/>
  <c r="X41" i="12"/>
  <c r="V41" i="12"/>
  <c r="BB3" i="12" a="1"/>
  <c r="BB3" i="12" s="1"/>
  <c r="S4" i="12"/>
  <c r="CC3" i="12" a="1"/>
  <c r="CC3" i="12" s="1"/>
  <c r="X39" i="12"/>
  <c r="V39" i="12"/>
  <c r="Z39" i="12"/>
  <c r="AJ41" i="12"/>
  <c r="AF41" i="12"/>
  <c r="AH41" i="12"/>
  <c r="AJ43" i="12"/>
  <c r="AH43" i="12"/>
  <c r="AF43" i="12"/>
  <c r="AH40" i="12"/>
  <c r="AF40" i="12"/>
  <c r="AJ40" i="12"/>
  <c r="AH39" i="12"/>
  <c r="AJ39" i="12"/>
  <c r="AF39" i="12"/>
  <c r="Z43" i="12"/>
  <c r="V43" i="12"/>
  <c r="X43" i="12"/>
  <c r="AH44" i="12"/>
  <c r="AJ44" i="12"/>
  <c r="AF44" i="12"/>
  <c r="M15" i="12"/>
  <c r="K15" i="12"/>
  <c r="I15" i="12"/>
  <c r="X44" i="12"/>
  <c r="V44" i="12"/>
  <c r="Z44" i="12"/>
  <c r="AF42" i="12"/>
  <c r="AJ42" i="12"/>
  <c r="AH42" i="12"/>
  <c r="AJ37" i="12"/>
  <c r="AF37" i="12"/>
  <c r="AH37" i="12"/>
  <c r="Z37" i="12"/>
  <c r="V37" i="12"/>
  <c r="X37" i="12"/>
  <c r="X2" i="12"/>
  <c r="V3" i="12"/>
  <c r="V4" i="12" s="1"/>
  <c r="V5" i="12" s="1"/>
  <c r="V6" i="12" s="1"/>
  <c r="V7" i="12" s="1"/>
  <c r="V8" i="12" s="1"/>
  <c r="V9" i="12" s="1"/>
  <c r="V10" i="12" s="1"/>
  <c r="V11" i="12" s="1"/>
  <c r="V12" i="12" s="1"/>
  <c r="V13" i="12" s="1"/>
  <c r="V14" i="12" s="1"/>
  <c r="V15" i="12" s="1"/>
  <c r="V16" i="12" s="1"/>
  <c r="V17" i="12" s="1"/>
  <c r="V18" i="12" s="1"/>
  <c r="V19" i="12" s="1"/>
  <c r="V20" i="12" s="1"/>
  <c r="V21" i="12" s="1"/>
  <c r="V22" i="12" s="1"/>
  <c r="V23" i="12" s="1"/>
  <c r="V24" i="12" s="1"/>
  <c r="V25" i="12" s="1"/>
  <c r="V26" i="12" s="1"/>
  <c r="V27" i="12" s="1"/>
  <c r="V28" i="12" s="1"/>
  <c r="V29" i="12" s="1"/>
  <c r="V30" i="12" s="1"/>
  <c r="V31" i="12" s="1"/>
  <c r="V32" i="12" s="1"/>
  <c r="Z42" i="12"/>
  <c r="X42" i="12"/>
  <c r="V42" i="12"/>
  <c r="CE2" i="12" a="1"/>
  <c r="CE2" i="12" s="1"/>
  <c r="BD2" i="12" a="1"/>
  <c r="BD2" i="12" s="1"/>
  <c r="U3" i="12"/>
  <c r="W2" i="12"/>
  <c r="Q5" i="12"/>
  <c r="P5" i="12"/>
  <c r="AZ4" i="12" a="1"/>
  <c r="AZ4" i="12" s="1"/>
  <c r="CA4" i="12" a="1"/>
  <c r="CA4" i="12" s="1"/>
  <c r="AH60" i="13" l="1"/>
  <c r="AF60" i="12"/>
  <c r="W3" i="13"/>
  <c r="BF2" i="13" a="1"/>
  <c r="BF2" i="13" s="1"/>
  <c r="CG2" i="13" a="1"/>
  <c r="CG2" i="13" s="1"/>
  <c r="Y2" i="13"/>
  <c r="AF60" i="13"/>
  <c r="U4" i="13"/>
  <c r="CE3" i="13" a="1"/>
  <c r="CE3" i="13" s="1"/>
  <c r="BD3" i="13" a="1"/>
  <c r="BD3" i="13" s="1"/>
  <c r="AJ60" i="13"/>
  <c r="Z60" i="13"/>
  <c r="V60" i="13"/>
  <c r="S5" i="13"/>
  <c r="CC4" i="13" a="1"/>
  <c r="CC4" i="13" s="1"/>
  <c r="BB4" i="13" a="1"/>
  <c r="BB4" i="13" s="1"/>
  <c r="Z2" i="13"/>
  <c r="X3" i="13"/>
  <c r="X4" i="13" s="1"/>
  <c r="X5" i="13" s="1"/>
  <c r="X6" i="13" s="1"/>
  <c r="X7" i="13" s="1"/>
  <c r="X8" i="13" s="1"/>
  <c r="X9" i="13" s="1"/>
  <c r="X10" i="13" s="1"/>
  <c r="X11" i="13" s="1"/>
  <c r="X12" i="13" s="1"/>
  <c r="X13" i="13" s="1"/>
  <c r="X14" i="13" s="1"/>
  <c r="X15" i="13" s="1"/>
  <c r="X16" i="13" s="1"/>
  <c r="X17" i="13" s="1"/>
  <c r="X18" i="13" s="1"/>
  <c r="X19" i="13" s="1"/>
  <c r="X20" i="13" s="1"/>
  <c r="X21" i="13" s="1"/>
  <c r="X22" i="13" s="1"/>
  <c r="X23" i="13" s="1"/>
  <c r="X24" i="13" s="1"/>
  <c r="X25" i="13" s="1"/>
  <c r="X26" i="13" s="1"/>
  <c r="X27" i="13" s="1"/>
  <c r="X28" i="13" s="1"/>
  <c r="X29" i="13" s="1"/>
  <c r="X30" i="13" s="1"/>
  <c r="X31" i="13" s="1"/>
  <c r="X32" i="13" s="1"/>
  <c r="X60" i="13"/>
  <c r="P6" i="13"/>
  <c r="CA5" i="13" a="1"/>
  <c r="CA5" i="13" s="1"/>
  <c r="AZ5" i="13" a="1"/>
  <c r="AZ5" i="13" s="1"/>
  <c r="Q6" i="13"/>
  <c r="S5" i="12"/>
  <c r="CC4" i="12" a="1"/>
  <c r="CC4" i="12" s="1"/>
  <c r="BB4" i="12" a="1"/>
  <c r="BB4" i="12" s="1"/>
  <c r="CG2" i="12" a="1"/>
  <c r="CG2" i="12" s="1"/>
  <c r="W3" i="12"/>
  <c r="Y2" i="12"/>
  <c r="BF2" i="12" a="1"/>
  <c r="BF2" i="12" s="1"/>
  <c r="X3" i="12"/>
  <c r="X4" i="12" s="1"/>
  <c r="X5" i="12" s="1"/>
  <c r="X6" i="12" s="1"/>
  <c r="X7" i="12" s="1"/>
  <c r="X8" i="12" s="1"/>
  <c r="X9" i="12" s="1"/>
  <c r="X10" i="12" s="1"/>
  <c r="X11" i="12" s="1"/>
  <c r="X12" i="12" s="1"/>
  <c r="X13" i="12" s="1"/>
  <c r="X14" i="12" s="1"/>
  <c r="X15" i="12" s="1"/>
  <c r="X16" i="12" s="1"/>
  <c r="X17" i="12" s="1"/>
  <c r="X18" i="12" s="1"/>
  <c r="X19" i="12" s="1"/>
  <c r="X20" i="12" s="1"/>
  <c r="X21" i="12" s="1"/>
  <c r="X22" i="12" s="1"/>
  <c r="X23" i="12" s="1"/>
  <c r="X24" i="12" s="1"/>
  <c r="X25" i="12" s="1"/>
  <c r="X26" i="12" s="1"/>
  <c r="X27" i="12" s="1"/>
  <c r="X28" i="12" s="1"/>
  <c r="X29" i="12" s="1"/>
  <c r="X30" i="12" s="1"/>
  <c r="X31" i="12" s="1"/>
  <c r="X32" i="12" s="1"/>
  <c r="Z2" i="12"/>
  <c r="U4" i="12"/>
  <c r="CE3" i="12" a="1"/>
  <c r="CE3" i="12" s="1"/>
  <c r="BD3" i="12" a="1"/>
  <c r="BD3" i="12" s="1"/>
  <c r="X60" i="12"/>
  <c r="Q6" i="12"/>
  <c r="P6" i="12"/>
  <c r="CA5" i="12" a="1"/>
  <c r="CA5" i="12" s="1"/>
  <c r="AZ5" i="12" a="1"/>
  <c r="AZ5" i="12" s="1"/>
  <c r="V60" i="12"/>
  <c r="AH60" i="12"/>
  <c r="Z60" i="12"/>
  <c r="AJ60" i="12"/>
  <c r="AB2" i="13" l="1"/>
  <c r="Z3" i="13"/>
  <c r="Z4" i="13" s="1"/>
  <c r="Z5" i="13" s="1"/>
  <c r="Z6" i="13" s="1"/>
  <c r="Z7" i="13" s="1"/>
  <c r="Z8" i="13" s="1"/>
  <c r="Z9" i="13" s="1"/>
  <c r="Z10" i="13" s="1"/>
  <c r="Z11" i="13" s="1"/>
  <c r="Z12" i="13" s="1"/>
  <c r="Z13" i="13" s="1"/>
  <c r="Z14" i="13" s="1"/>
  <c r="Z15" i="13" s="1"/>
  <c r="Z16" i="13" s="1"/>
  <c r="Z17" i="13" s="1"/>
  <c r="Z18" i="13" s="1"/>
  <c r="Z19" i="13" s="1"/>
  <c r="Z20" i="13" s="1"/>
  <c r="Z21" i="13" s="1"/>
  <c r="Z22" i="13" s="1"/>
  <c r="Z23" i="13" s="1"/>
  <c r="Z24" i="13" s="1"/>
  <c r="Z25" i="13" s="1"/>
  <c r="Z26" i="13" s="1"/>
  <c r="Z27" i="13" s="1"/>
  <c r="Z28" i="13" s="1"/>
  <c r="Z29" i="13" s="1"/>
  <c r="Z30" i="13" s="1"/>
  <c r="Z31" i="13" s="1"/>
  <c r="Z32" i="13" s="1"/>
  <c r="U5" i="13"/>
  <c r="BD4" i="13" a="1"/>
  <c r="BD4" i="13" s="1"/>
  <c r="CE4" i="13" a="1"/>
  <c r="CE4" i="13" s="1"/>
  <c r="Y3" i="13"/>
  <c r="BH2" i="13" a="1"/>
  <c r="BH2" i="13" s="1"/>
  <c r="AA2" i="13"/>
  <c r="CI2" i="13" a="1"/>
  <c r="CI2" i="13" s="1"/>
  <c r="Q7" i="13"/>
  <c r="P7" i="13"/>
  <c r="AZ6" i="13" a="1"/>
  <c r="AZ6" i="13" s="1"/>
  <c r="CA6" i="13" a="1"/>
  <c r="CA6" i="13" s="1"/>
  <c r="CC5" i="13" a="1"/>
  <c r="CC5" i="13" s="1"/>
  <c r="BB5" i="13" a="1"/>
  <c r="BB5" i="13" s="1"/>
  <c r="S6" i="13"/>
  <c r="W4" i="13"/>
  <c r="CG3" i="13" a="1"/>
  <c r="CG3" i="13" s="1"/>
  <c r="BF3" i="13" a="1"/>
  <c r="BF3" i="13" s="1"/>
  <c r="Z3" i="12"/>
  <c r="Z4" i="12" s="1"/>
  <c r="Z5" i="12" s="1"/>
  <c r="Z6" i="12" s="1"/>
  <c r="Z7" i="12" s="1"/>
  <c r="Z8" i="12" s="1"/>
  <c r="Z9" i="12" s="1"/>
  <c r="Z10" i="12" s="1"/>
  <c r="Z11" i="12" s="1"/>
  <c r="Z12" i="12" s="1"/>
  <c r="Z13" i="12" s="1"/>
  <c r="Z14" i="12" s="1"/>
  <c r="Z15" i="12" s="1"/>
  <c r="Z16" i="12" s="1"/>
  <c r="Z17" i="12" s="1"/>
  <c r="Z18" i="12" s="1"/>
  <c r="Z19" i="12" s="1"/>
  <c r="Z20" i="12" s="1"/>
  <c r="Z21" i="12" s="1"/>
  <c r="Z22" i="12" s="1"/>
  <c r="Z23" i="12" s="1"/>
  <c r="Z24" i="12" s="1"/>
  <c r="Z25" i="12" s="1"/>
  <c r="Z26" i="12" s="1"/>
  <c r="Z27" i="12" s="1"/>
  <c r="Z28" i="12" s="1"/>
  <c r="Z29" i="12" s="1"/>
  <c r="Z30" i="12" s="1"/>
  <c r="Z31" i="12" s="1"/>
  <c r="Z32" i="12" s="1"/>
  <c r="AB2" i="12"/>
  <c r="BD4" i="12" a="1"/>
  <c r="BD4" i="12" s="1"/>
  <c r="CE4" i="12" a="1"/>
  <c r="CE4" i="12" s="1"/>
  <c r="U5" i="12"/>
  <c r="CI2" i="12" a="1"/>
  <c r="CI2" i="12" s="1"/>
  <c r="BH2" i="12" a="1"/>
  <c r="BH2" i="12" s="1"/>
  <c r="Y3" i="12"/>
  <c r="AA2" i="12"/>
  <c r="S6" i="12"/>
  <c r="CC5" i="12" a="1"/>
  <c r="CC5" i="12" s="1"/>
  <c r="BB5" i="12" a="1"/>
  <c r="BB5" i="12" s="1"/>
  <c r="W4" i="12"/>
  <c r="BF3" i="12" a="1"/>
  <c r="BF3" i="12" s="1"/>
  <c r="CG3" i="12" a="1"/>
  <c r="CG3" i="12" s="1"/>
  <c r="Q7" i="12"/>
  <c r="P7" i="12"/>
  <c r="CA6" i="12" a="1"/>
  <c r="CA6" i="12" s="1"/>
  <c r="AZ6" i="12" a="1"/>
  <c r="AZ6" i="12" s="1"/>
  <c r="Q8" i="13" l="1"/>
  <c r="P8" i="13"/>
  <c r="CA7" i="13" a="1"/>
  <c r="CA7" i="13" s="1"/>
  <c r="AZ7" i="13" a="1"/>
  <c r="AZ7" i="13" s="1"/>
  <c r="BF4" i="13" a="1"/>
  <c r="BF4" i="13" s="1"/>
  <c r="CG4" i="13" a="1"/>
  <c r="CG4" i="13" s="1"/>
  <c r="W5" i="13"/>
  <c r="BB6" i="13" a="1"/>
  <c r="BB6" i="13" s="1"/>
  <c r="S7" i="13"/>
  <c r="CC6" i="13" a="1"/>
  <c r="CC6" i="13" s="1"/>
  <c r="U6" i="13"/>
  <c r="BD5" i="13" a="1"/>
  <c r="BD5" i="13" s="1"/>
  <c r="CE5" i="13" a="1"/>
  <c r="CE5" i="13" s="1"/>
  <c r="BJ2" i="13" a="1"/>
  <c r="BJ2" i="13" s="1"/>
  <c r="AC2" i="13"/>
  <c r="AA3" i="13"/>
  <c r="CK2" i="13" a="1"/>
  <c r="CK2" i="13" s="1"/>
  <c r="AD2" i="13"/>
  <c r="AB3" i="13"/>
  <c r="AB4" i="13" s="1"/>
  <c r="AB5" i="13" s="1"/>
  <c r="AB6" i="13" s="1"/>
  <c r="AB7" i="13" s="1"/>
  <c r="AB8" i="13" s="1"/>
  <c r="AB9" i="13" s="1"/>
  <c r="AB10" i="13" s="1"/>
  <c r="AB11" i="13" s="1"/>
  <c r="AB12" i="13" s="1"/>
  <c r="AB13" i="13" s="1"/>
  <c r="AB14" i="13" s="1"/>
  <c r="AB15" i="13" s="1"/>
  <c r="AB16" i="13" s="1"/>
  <c r="AB17" i="13" s="1"/>
  <c r="AB18" i="13" s="1"/>
  <c r="AB19" i="13" s="1"/>
  <c r="AB20" i="13" s="1"/>
  <c r="AB21" i="13" s="1"/>
  <c r="AB22" i="13" s="1"/>
  <c r="AB23" i="13" s="1"/>
  <c r="AB24" i="13" s="1"/>
  <c r="AB25" i="13" s="1"/>
  <c r="AB26" i="13" s="1"/>
  <c r="AB27" i="13" s="1"/>
  <c r="AB28" i="13" s="1"/>
  <c r="AB29" i="13" s="1"/>
  <c r="AB30" i="13" s="1"/>
  <c r="AB31" i="13" s="1"/>
  <c r="AB32" i="13" s="1"/>
  <c r="CI3" i="13" a="1"/>
  <c r="CI3" i="13" s="1"/>
  <c r="Y4" i="13"/>
  <c r="BH3" i="13" a="1"/>
  <c r="BH3" i="13" s="1"/>
  <c r="AA3" i="12"/>
  <c r="AC2" i="12"/>
  <c r="BJ2" i="12" a="1"/>
  <c r="BJ2" i="12" s="1"/>
  <c r="CK2" i="12" a="1"/>
  <c r="CK2" i="12" s="1"/>
  <c r="W5" i="12"/>
  <c r="BF4" i="12" a="1"/>
  <c r="BF4" i="12" s="1"/>
  <c r="CG4" i="12" a="1"/>
  <c r="CG4" i="12" s="1"/>
  <c r="BD5" i="12" a="1"/>
  <c r="BD5" i="12" s="1"/>
  <c r="U6" i="12"/>
  <c r="CE5" i="12" a="1"/>
  <c r="CE5" i="12" s="1"/>
  <c r="Q8" i="12"/>
  <c r="P8" i="12"/>
  <c r="CA7" i="12" a="1"/>
  <c r="CA7" i="12" s="1"/>
  <c r="AZ7" i="12" a="1"/>
  <c r="AZ7" i="12" s="1"/>
  <c r="Y4" i="12"/>
  <c r="BH3" i="12" a="1"/>
  <c r="BH3" i="12" s="1"/>
  <c r="CI3" i="12" a="1"/>
  <c r="CI3" i="12" s="1"/>
  <c r="S7" i="12"/>
  <c r="CC6" i="12" a="1"/>
  <c r="CC6" i="12" s="1"/>
  <c r="BB6" i="12" a="1"/>
  <c r="BB6" i="12" s="1"/>
  <c r="AD2" i="12"/>
  <c r="AB3" i="12"/>
  <c r="AB4" i="12" s="1"/>
  <c r="AB5" i="12" s="1"/>
  <c r="AB6" i="12" s="1"/>
  <c r="AB7" i="12" s="1"/>
  <c r="AB8" i="12" s="1"/>
  <c r="AB9" i="12" s="1"/>
  <c r="AB10" i="12" s="1"/>
  <c r="AB11" i="12" s="1"/>
  <c r="AB12" i="12" s="1"/>
  <c r="AB13" i="12" s="1"/>
  <c r="AB14" i="12" s="1"/>
  <c r="AB15" i="12" s="1"/>
  <c r="AB16" i="12" s="1"/>
  <c r="AB17" i="12" s="1"/>
  <c r="AB18" i="12" s="1"/>
  <c r="AB19" i="12" s="1"/>
  <c r="AB20" i="12" s="1"/>
  <c r="AB21" i="12" s="1"/>
  <c r="AB22" i="12" s="1"/>
  <c r="AB23" i="12" s="1"/>
  <c r="AB24" i="12" s="1"/>
  <c r="AB25" i="12" s="1"/>
  <c r="AB26" i="12" s="1"/>
  <c r="AB27" i="12" s="1"/>
  <c r="AB28" i="12" s="1"/>
  <c r="AB29" i="12" s="1"/>
  <c r="AB30" i="12" s="1"/>
  <c r="AB31" i="12" s="1"/>
  <c r="AB32" i="12" s="1"/>
  <c r="CE6" i="13" l="1" a="1"/>
  <c r="CE6" i="13" s="1"/>
  <c r="BD6" i="13" a="1"/>
  <c r="BD6" i="13" s="1"/>
  <c r="U7" i="13"/>
  <c r="AF2" i="13"/>
  <c r="AD3" i="13"/>
  <c r="AD4" i="13" s="1"/>
  <c r="AD5" i="13" s="1"/>
  <c r="AD6" i="13" s="1"/>
  <c r="AD7" i="13" s="1"/>
  <c r="AD8" i="13" s="1"/>
  <c r="AD9" i="13" s="1"/>
  <c r="AD10" i="13" s="1"/>
  <c r="AD11" i="13" s="1"/>
  <c r="AD12" i="13" s="1"/>
  <c r="AD13" i="13" s="1"/>
  <c r="AD14" i="13" s="1"/>
  <c r="AD15" i="13" s="1"/>
  <c r="AD16" i="13" s="1"/>
  <c r="AD17" i="13" s="1"/>
  <c r="AD18" i="13" s="1"/>
  <c r="AD19" i="13" s="1"/>
  <c r="AD20" i="13" s="1"/>
  <c r="AD21" i="13" s="1"/>
  <c r="AD22" i="13" s="1"/>
  <c r="AD23" i="13" s="1"/>
  <c r="AD24" i="13" s="1"/>
  <c r="AD25" i="13" s="1"/>
  <c r="AD26" i="13" s="1"/>
  <c r="AD27" i="13" s="1"/>
  <c r="AD28" i="13" s="1"/>
  <c r="AD29" i="13" s="1"/>
  <c r="AD30" i="13" s="1"/>
  <c r="AD31" i="13" s="1"/>
  <c r="AD32" i="13" s="1"/>
  <c r="CI4" i="13" a="1"/>
  <c r="CI4" i="13" s="1"/>
  <c r="BH4" i="13" a="1"/>
  <c r="BH4" i="13" s="1"/>
  <c r="Y5" i="13"/>
  <c r="CC7" i="13" a="1"/>
  <c r="CC7" i="13" s="1"/>
  <c r="BB7" i="13" a="1"/>
  <c r="BB7" i="13" s="1"/>
  <c r="S8" i="13"/>
  <c r="AA4" i="13"/>
  <c r="BJ3" i="13" a="1"/>
  <c r="BJ3" i="13" s="1"/>
  <c r="CK3" i="13" a="1"/>
  <c r="CK3" i="13" s="1"/>
  <c r="AC3" i="13"/>
  <c r="AE2" i="13"/>
  <c r="CM2" i="13" a="1"/>
  <c r="CM2" i="13" s="1"/>
  <c r="BL2" i="13" a="1"/>
  <c r="BL2" i="13" s="1"/>
  <c r="Q9" i="13"/>
  <c r="P9" i="13"/>
  <c r="CA8" i="13" a="1"/>
  <c r="CA8" i="13" s="1"/>
  <c r="AZ8" i="13" a="1"/>
  <c r="AZ8" i="13" s="1"/>
  <c r="W6" i="13"/>
  <c r="BF5" i="13" a="1"/>
  <c r="BF5" i="13" s="1"/>
  <c r="CG5" i="13" a="1"/>
  <c r="CG5" i="13" s="1"/>
  <c r="AF2" i="12"/>
  <c r="AD3" i="12"/>
  <c r="AD4" i="12" s="1"/>
  <c r="AD5" i="12" s="1"/>
  <c r="AD6" i="12" s="1"/>
  <c r="AD7" i="12" s="1"/>
  <c r="AD8" i="12" s="1"/>
  <c r="AD9" i="12" s="1"/>
  <c r="AD10" i="12" s="1"/>
  <c r="AD11" i="12" s="1"/>
  <c r="AD12" i="12" s="1"/>
  <c r="AD13" i="12" s="1"/>
  <c r="AD14" i="12" s="1"/>
  <c r="AD15" i="12" s="1"/>
  <c r="AD16" i="12" s="1"/>
  <c r="AD17" i="12" s="1"/>
  <c r="AD18" i="12" s="1"/>
  <c r="AD19" i="12" s="1"/>
  <c r="AD20" i="12" s="1"/>
  <c r="AD21" i="12" s="1"/>
  <c r="AD22" i="12" s="1"/>
  <c r="AD23" i="12" s="1"/>
  <c r="AD24" i="12" s="1"/>
  <c r="AD25" i="12" s="1"/>
  <c r="AD26" i="12" s="1"/>
  <c r="AD27" i="12" s="1"/>
  <c r="AD28" i="12" s="1"/>
  <c r="AD29" i="12" s="1"/>
  <c r="AD30" i="12" s="1"/>
  <c r="AD31" i="12" s="1"/>
  <c r="AD32" i="12" s="1"/>
  <c r="S8" i="12"/>
  <c r="CC7" i="12" a="1"/>
  <c r="CC7" i="12" s="1"/>
  <c r="BB7" i="12" a="1"/>
  <c r="BB7" i="12" s="1"/>
  <c r="U7" i="12"/>
  <c r="CE6" i="12" a="1"/>
  <c r="CE6" i="12" s="1"/>
  <c r="BD6" i="12" a="1"/>
  <c r="BD6" i="12" s="1"/>
  <c r="CM2" i="12" a="1"/>
  <c r="CM2" i="12" s="1"/>
  <c r="BL2" i="12" a="1"/>
  <c r="BL2" i="12" s="1"/>
  <c r="AE2" i="12"/>
  <c r="AC3" i="12"/>
  <c r="CK3" i="12" a="1"/>
  <c r="CK3" i="12" s="1"/>
  <c r="BJ3" i="12" a="1"/>
  <c r="BJ3" i="12" s="1"/>
  <c r="AA4" i="12"/>
  <c r="Y5" i="12"/>
  <c r="CI4" i="12" a="1"/>
  <c r="CI4" i="12" s="1"/>
  <c r="BH4" i="12" a="1"/>
  <c r="BH4" i="12" s="1"/>
  <c r="Q9" i="12"/>
  <c r="P9" i="12"/>
  <c r="CA8" i="12" a="1"/>
  <c r="CA8" i="12" s="1"/>
  <c r="AZ8" i="12" a="1"/>
  <c r="AZ8" i="12" s="1"/>
  <c r="W6" i="12"/>
  <c r="BF5" i="12" a="1"/>
  <c r="BF5" i="12" s="1"/>
  <c r="CG5" i="12" a="1"/>
  <c r="CG5" i="12" s="1"/>
  <c r="AF3" i="13" l="1"/>
  <c r="AF4" i="13" s="1"/>
  <c r="AF5" i="13" s="1"/>
  <c r="AF6" i="13" s="1"/>
  <c r="AF7" i="13" s="1"/>
  <c r="AF8" i="13" s="1"/>
  <c r="AF9" i="13" s="1"/>
  <c r="AF10" i="13" s="1"/>
  <c r="AF11" i="13" s="1"/>
  <c r="AF12" i="13" s="1"/>
  <c r="AF13" i="13" s="1"/>
  <c r="AF14" i="13" s="1"/>
  <c r="AF15" i="13" s="1"/>
  <c r="AF16" i="13" s="1"/>
  <c r="AF17" i="13" s="1"/>
  <c r="AF18" i="13" s="1"/>
  <c r="AF19" i="13" s="1"/>
  <c r="AF20" i="13" s="1"/>
  <c r="AF21" i="13" s="1"/>
  <c r="AF22" i="13" s="1"/>
  <c r="AF23" i="13" s="1"/>
  <c r="AF24" i="13" s="1"/>
  <c r="AF25" i="13" s="1"/>
  <c r="AF26" i="13" s="1"/>
  <c r="AF27" i="13" s="1"/>
  <c r="AF28" i="13" s="1"/>
  <c r="AF29" i="13" s="1"/>
  <c r="AF30" i="13" s="1"/>
  <c r="AF31" i="13" s="1"/>
  <c r="AF32" i="13" s="1"/>
  <c r="AH2" i="13"/>
  <c r="S9" i="13"/>
  <c r="CC8" i="13" a="1"/>
  <c r="CC8" i="13" s="1"/>
  <c r="BB8" i="13" a="1"/>
  <c r="BB8" i="13" s="1"/>
  <c r="AZ9" i="13" a="1"/>
  <c r="AZ9" i="13" s="1"/>
  <c r="P10" i="13"/>
  <c r="Q10" i="13"/>
  <c r="CA9" i="13" a="1"/>
  <c r="CA9" i="13" s="1"/>
  <c r="U8" i="13"/>
  <c r="BD7" i="13" a="1"/>
  <c r="BD7" i="13" s="1"/>
  <c r="CE7" i="13" a="1"/>
  <c r="CE7" i="13" s="1"/>
  <c r="AA5" i="13"/>
  <c r="CK4" i="13" a="1"/>
  <c r="CK4" i="13" s="1"/>
  <c r="BJ4" i="13" a="1"/>
  <c r="BJ4" i="13" s="1"/>
  <c r="AG2" i="13"/>
  <c r="AE3" i="13"/>
  <c r="BN2" i="13" a="1"/>
  <c r="BN2" i="13" s="1"/>
  <c r="CO2" i="13" a="1"/>
  <c r="CO2" i="13" s="1"/>
  <c r="Y6" i="13"/>
  <c r="BH5" i="13" a="1"/>
  <c r="BH5" i="13" s="1"/>
  <c r="CI5" i="13" a="1"/>
  <c r="CI5" i="13" s="1"/>
  <c r="W7" i="13"/>
  <c r="CG6" i="13" a="1"/>
  <c r="CG6" i="13" s="1"/>
  <c r="BF6" i="13" a="1"/>
  <c r="BF6" i="13" s="1"/>
  <c r="AC4" i="13"/>
  <c r="BL3" i="13" a="1"/>
  <c r="BL3" i="13" s="1"/>
  <c r="CM3" i="13" a="1"/>
  <c r="CM3" i="13" s="1"/>
  <c r="S9" i="12"/>
  <c r="CC8" i="12" a="1"/>
  <c r="CC8" i="12" s="1"/>
  <c r="BB8" i="12" a="1"/>
  <c r="BB8" i="12" s="1"/>
  <c r="Y6" i="12"/>
  <c r="BH5" i="12" a="1"/>
  <c r="BH5" i="12" s="1"/>
  <c r="CI5" i="12" a="1"/>
  <c r="CI5" i="12" s="1"/>
  <c r="AA5" i="12"/>
  <c r="CK4" i="12" a="1"/>
  <c r="CK4" i="12" s="1"/>
  <c r="BJ4" i="12" a="1"/>
  <c r="BJ4" i="12" s="1"/>
  <c r="AF3" i="12"/>
  <c r="AF4" i="12" s="1"/>
  <c r="AF5" i="12" s="1"/>
  <c r="AF6" i="12" s="1"/>
  <c r="AF7" i="12" s="1"/>
  <c r="AF8" i="12" s="1"/>
  <c r="AF9" i="12" s="1"/>
  <c r="AF10" i="12" s="1"/>
  <c r="AF11" i="12" s="1"/>
  <c r="AF12" i="12" s="1"/>
  <c r="AF13" i="12" s="1"/>
  <c r="AF14" i="12" s="1"/>
  <c r="AF15" i="12" s="1"/>
  <c r="AF16" i="12" s="1"/>
  <c r="AF17" i="12" s="1"/>
  <c r="AF18" i="12" s="1"/>
  <c r="AF19" i="12" s="1"/>
  <c r="AF20" i="12" s="1"/>
  <c r="AF21" i="12" s="1"/>
  <c r="AF22" i="12" s="1"/>
  <c r="AF23" i="12" s="1"/>
  <c r="AF24" i="12" s="1"/>
  <c r="AF25" i="12" s="1"/>
  <c r="AF26" i="12" s="1"/>
  <c r="AF27" i="12" s="1"/>
  <c r="AF28" i="12" s="1"/>
  <c r="AF29" i="12" s="1"/>
  <c r="AF30" i="12" s="1"/>
  <c r="AF31" i="12" s="1"/>
  <c r="AF32" i="12" s="1"/>
  <c r="AH2" i="12"/>
  <c r="W7" i="12"/>
  <c r="CG6" i="12" a="1"/>
  <c r="CG6" i="12" s="1"/>
  <c r="BF6" i="12" a="1"/>
  <c r="BF6" i="12" s="1"/>
  <c r="BL3" i="12" a="1"/>
  <c r="BL3" i="12" s="1"/>
  <c r="AC4" i="12"/>
  <c r="CM3" i="12" a="1"/>
  <c r="CM3" i="12" s="1"/>
  <c r="CE7" i="12" a="1"/>
  <c r="CE7" i="12" s="1"/>
  <c r="BD7" i="12" a="1"/>
  <c r="BD7" i="12" s="1"/>
  <c r="U8" i="12"/>
  <c r="AZ9" i="12" a="1"/>
  <c r="AZ9" i="12" s="1"/>
  <c r="Q10" i="12"/>
  <c r="P10" i="12"/>
  <c r="CA9" i="12" a="1"/>
  <c r="CA9" i="12" s="1"/>
  <c r="CO2" i="12" a="1"/>
  <c r="CO2" i="12" s="1"/>
  <c r="AG2" i="12"/>
  <c r="AE3" i="12"/>
  <c r="BN2" i="12" a="1"/>
  <c r="BN2" i="12" s="1"/>
  <c r="AI2" i="13" l="1"/>
  <c r="BP2" i="13" a="1"/>
  <c r="BP2" i="13" s="1"/>
  <c r="AG3" i="13"/>
  <c r="CQ2" i="13" a="1"/>
  <c r="CQ2" i="13" s="1"/>
  <c r="BJ5" i="13" a="1"/>
  <c r="BJ5" i="13" s="1"/>
  <c r="AA6" i="13"/>
  <c r="CK5" i="13" a="1"/>
  <c r="CK5" i="13" s="1"/>
  <c r="AE4" i="13"/>
  <c r="CO3" i="13" a="1"/>
  <c r="CO3" i="13" s="1"/>
  <c r="BN3" i="13" a="1"/>
  <c r="BN3" i="13" s="1"/>
  <c r="U9" i="13"/>
  <c r="CE8" i="13" a="1"/>
  <c r="CE8" i="13" s="1"/>
  <c r="BD8" i="13" a="1"/>
  <c r="BD8" i="13" s="1"/>
  <c r="S10" i="13"/>
  <c r="CC9" i="13" a="1"/>
  <c r="CC9" i="13" s="1"/>
  <c r="BB9" i="13" a="1"/>
  <c r="BB9" i="13" s="1"/>
  <c r="CA10" i="13" a="1"/>
  <c r="CA10" i="13" s="1"/>
  <c r="AZ10" i="13" a="1"/>
  <c r="AZ10" i="13" s="1"/>
  <c r="P11" i="13"/>
  <c r="Q11" i="13"/>
  <c r="AH3" i="13"/>
  <c r="AH4" i="13" s="1"/>
  <c r="AH5" i="13" s="1"/>
  <c r="AH6" i="13" s="1"/>
  <c r="AH7" i="13" s="1"/>
  <c r="AH8" i="13" s="1"/>
  <c r="AH9" i="13" s="1"/>
  <c r="AH10" i="13" s="1"/>
  <c r="AH11" i="13" s="1"/>
  <c r="AH12" i="13" s="1"/>
  <c r="AH13" i="13" s="1"/>
  <c r="AH14" i="13" s="1"/>
  <c r="AH15" i="13" s="1"/>
  <c r="AH16" i="13" s="1"/>
  <c r="AH17" i="13" s="1"/>
  <c r="AH18" i="13" s="1"/>
  <c r="AH19" i="13" s="1"/>
  <c r="AH20" i="13" s="1"/>
  <c r="AH21" i="13" s="1"/>
  <c r="AH22" i="13" s="1"/>
  <c r="AH23" i="13" s="1"/>
  <c r="AH24" i="13" s="1"/>
  <c r="AH25" i="13" s="1"/>
  <c r="AH26" i="13" s="1"/>
  <c r="AH27" i="13" s="1"/>
  <c r="AH28" i="13" s="1"/>
  <c r="AH29" i="13" s="1"/>
  <c r="AH30" i="13" s="1"/>
  <c r="AH31" i="13" s="1"/>
  <c r="AH32" i="13" s="1"/>
  <c r="AJ2" i="13"/>
  <c r="W8" i="13"/>
  <c r="BF7" i="13" a="1"/>
  <c r="BF7" i="13" s="1"/>
  <c r="CG7" i="13" a="1"/>
  <c r="CG7" i="13" s="1"/>
  <c r="Y7" i="13"/>
  <c r="CI6" i="13" a="1"/>
  <c r="CI6" i="13" s="1"/>
  <c r="BH6" i="13" a="1"/>
  <c r="BH6" i="13" s="1"/>
  <c r="AC5" i="13"/>
  <c r="CM4" i="13" a="1"/>
  <c r="CM4" i="13" s="1"/>
  <c r="BL4" i="13" a="1"/>
  <c r="BL4" i="13" s="1"/>
  <c r="U9" i="12"/>
  <c r="CE8" i="12" a="1"/>
  <c r="CE8" i="12" s="1"/>
  <c r="BD8" i="12" a="1"/>
  <c r="BD8" i="12" s="1"/>
  <c r="CM4" i="12" a="1"/>
  <c r="CM4" i="12" s="1"/>
  <c r="AC5" i="12"/>
  <c r="BL4" i="12" a="1"/>
  <c r="BL4" i="12" s="1"/>
  <c r="AZ10" i="12" a="1"/>
  <c r="AZ10" i="12" s="1"/>
  <c r="CA10" i="12" a="1"/>
  <c r="CA10" i="12" s="1"/>
  <c r="Q11" i="12"/>
  <c r="P11" i="12"/>
  <c r="CC9" i="12" a="1"/>
  <c r="CC9" i="12" s="1"/>
  <c r="S10" i="12"/>
  <c r="BB9" i="12" a="1"/>
  <c r="BB9" i="12" s="1"/>
  <c r="AA6" i="12"/>
  <c r="CK5" i="12" a="1"/>
  <c r="CK5" i="12" s="1"/>
  <c r="BJ5" i="12" a="1"/>
  <c r="BJ5" i="12" s="1"/>
  <c r="AE4" i="12"/>
  <c r="CO3" i="12" a="1"/>
  <c r="CO3" i="12" s="1"/>
  <c r="BN3" i="12" a="1"/>
  <c r="BN3" i="12" s="1"/>
  <c r="AJ2" i="12"/>
  <c r="AH3" i="12"/>
  <c r="AH4" i="12" s="1"/>
  <c r="AH5" i="12" s="1"/>
  <c r="AH6" i="12" s="1"/>
  <c r="AH7" i="12" s="1"/>
  <c r="AH8" i="12" s="1"/>
  <c r="AH9" i="12" s="1"/>
  <c r="AH10" i="12" s="1"/>
  <c r="AH11" i="12" s="1"/>
  <c r="AH12" i="12" s="1"/>
  <c r="AH13" i="12" s="1"/>
  <c r="AH14" i="12" s="1"/>
  <c r="AH15" i="12" s="1"/>
  <c r="AH16" i="12" s="1"/>
  <c r="AH17" i="12" s="1"/>
  <c r="AH18" i="12" s="1"/>
  <c r="AH19" i="12" s="1"/>
  <c r="AH20" i="12" s="1"/>
  <c r="AH21" i="12" s="1"/>
  <c r="AH22" i="12" s="1"/>
  <c r="AH23" i="12" s="1"/>
  <c r="AH24" i="12" s="1"/>
  <c r="AH25" i="12" s="1"/>
  <c r="AH26" i="12" s="1"/>
  <c r="AH27" i="12" s="1"/>
  <c r="AH28" i="12" s="1"/>
  <c r="AH29" i="12" s="1"/>
  <c r="AH30" i="12" s="1"/>
  <c r="AH31" i="12" s="1"/>
  <c r="AH32" i="12" s="1"/>
  <c r="W8" i="12"/>
  <c r="CG7" i="12" a="1"/>
  <c r="CG7" i="12" s="1"/>
  <c r="BF7" i="12" a="1"/>
  <c r="BF7" i="12" s="1"/>
  <c r="AG3" i="12"/>
  <c r="AI2" i="12"/>
  <c r="CQ2" i="12" a="1"/>
  <c r="CQ2" i="12" s="1"/>
  <c r="BP2" i="12" a="1"/>
  <c r="BP2" i="12" s="1"/>
  <c r="Y7" i="12"/>
  <c r="CI6" i="12" a="1"/>
  <c r="CI6" i="12" s="1"/>
  <c r="BH6" i="12" a="1"/>
  <c r="BH6" i="12" s="1"/>
  <c r="Q12" i="13" l="1"/>
  <c r="P12" i="13"/>
  <c r="CA11" i="13" a="1"/>
  <c r="CA11" i="13" s="1"/>
  <c r="AZ11" i="13" a="1"/>
  <c r="AZ11" i="13" s="1"/>
  <c r="Y8" i="13"/>
  <c r="CI7" i="13" a="1"/>
  <c r="CI7" i="13" s="1"/>
  <c r="BH7" i="13" a="1"/>
  <c r="BH7" i="13" s="1"/>
  <c r="U10" i="13"/>
  <c r="CE9" i="13" a="1"/>
  <c r="CE9" i="13" s="1"/>
  <c r="BD9" i="13" a="1"/>
  <c r="BD9" i="13" s="1"/>
  <c r="AG4" i="13"/>
  <c r="CQ3" i="13" a="1"/>
  <c r="CQ3" i="13" s="1"/>
  <c r="BP3" i="13" a="1"/>
  <c r="BP3" i="13" s="1"/>
  <c r="BR2" i="13" a="1"/>
  <c r="BR2" i="13" s="1"/>
  <c r="AK2" i="13"/>
  <c r="AI3" i="13"/>
  <c r="CS2" i="13" a="1"/>
  <c r="CS2" i="13" s="1"/>
  <c r="W9" i="13"/>
  <c r="CG8" i="13" a="1"/>
  <c r="CG8" i="13" s="1"/>
  <c r="BF8" i="13" a="1"/>
  <c r="BF8" i="13" s="1"/>
  <c r="AE5" i="13"/>
  <c r="BN4" i="13" a="1"/>
  <c r="BN4" i="13" s="1"/>
  <c r="CO4" i="13" a="1"/>
  <c r="CO4" i="13" s="1"/>
  <c r="AL2" i="13"/>
  <c r="AL3" i="13" s="1"/>
  <c r="AL4" i="13" s="1"/>
  <c r="AL5" i="13" s="1"/>
  <c r="AL6" i="13" s="1"/>
  <c r="AL7" i="13" s="1"/>
  <c r="AL8" i="13" s="1"/>
  <c r="AL9" i="13" s="1"/>
  <c r="AL10" i="13" s="1"/>
  <c r="AL11" i="13" s="1"/>
  <c r="AL12" i="13" s="1"/>
  <c r="AL13" i="13" s="1"/>
  <c r="AL14" i="13" s="1"/>
  <c r="AL15" i="13" s="1"/>
  <c r="AL16" i="13" s="1"/>
  <c r="AL17" i="13" s="1"/>
  <c r="AL18" i="13" s="1"/>
  <c r="AL19" i="13" s="1"/>
  <c r="AL20" i="13" s="1"/>
  <c r="AL21" i="13" s="1"/>
  <c r="AL22" i="13" s="1"/>
  <c r="AL23" i="13" s="1"/>
  <c r="AL24" i="13" s="1"/>
  <c r="AL25" i="13" s="1"/>
  <c r="AL26" i="13" s="1"/>
  <c r="AL27" i="13" s="1"/>
  <c r="AL28" i="13" s="1"/>
  <c r="AL29" i="13" s="1"/>
  <c r="AL30" i="13" s="1"/>
  <c r="AL31" i="13" s="1"/>
  <c r="AL32" i="13" s="1"/>
  <c r="AJ3" i="13"/>
  <c r="AJ4" i="13" s="1"/>
  <c r="AJ5" i="13" s="1"/>
  <c r="AJ6" i="13" s="1"/>
  <c r="AJ7" i="13" s="1"/>
  <c r="AJ8" i="13" s="1"/>
  <c r="AJ9" i="13" s="1"/>
  <c r="AJ10" i="13" s="1"/>
  <c r="AJ11" i="13" s="1"/>
  <c r="AJ12" i="13" s="1"/>
  <c r="AJ13" i="13" s="1"/>
  <c r="AJ14" i="13" s="1"/>
  <c r="AJ15" i="13" s="1"/>
  <c r="AJ16" i="13" s="1"/>
  <c r="AJ17" i="13" s="1"/>
  <c r="AJ18" i="13" s="1"/>
  <c r="AJ19" i="13" s="1"/>
  <c r="AJ20" i="13" s="1"/>
  <c r="AJ21" i="13" s="1"/>
  <c r="AJ22" i="13" s="1"/>
  <c r="AJ23" i="13" s="1"/>
  <c r="AJ24" i="13" s="1"/>
  <c r="AJ25" i="13" s="1"/>
  <c r="AJ26" i="13" s="1"/>
  <c r="AJ27" i="13" s="1"/>
  <c r="AJ28" i="13" s="1"/>
  <c r="AJ29" i="13" s="1"/>
  <c r="AJ30" i="13" s="1"/>
  <c r="AJ31" i="13" s="1"/>
  <c r="AJ32" i="13" s="1"/>
  <c r="BB10" i="13" a="1"/>
  <c r="BB10" i="13" s="1"/>
  <c r="S11" i="13"/>
  <c r="CC10" i="13" a="1"/>
  <c r="CC10" i="13" s="1"/>
  <c r="CM5" i="13" a="1"/>
  <c r="CM5" i="13" s="1"/>
  <c r="BL5" i="13" a="1"/>
  <c r="BL5" i="13" s="1"/>
  <c r="AC6" i="13"/>
  <c r="BJ6" i="13" a="1"/>
  <c r="BJ6" i="13" s="1"/>
  <c r="CK6" i="13" a="1"/>
  <c r="CK6" i="13" s="1"/>
  <c r="AA7" i="13"/>
  <c r="Y8" i="12"/>
  <c r="CI7" i="12" a="1"/>
  <c r="CI7" i="12" s="1"/>
  <c r="BH7" i="12" a="1"/>
  <c r="BH7" i="12" s="1"/>
  <c r="AA7" i="12"/>
  <c r="CK6" i="12" a="1"/>
  <c r="CK6" i="12" s="1"/>
  <c r="BJ6" i="12" a="1"/>
  <c r="BJ6" i="12" s="1"/>
  <c r="AI3" i="12"/>
  <c r="AK2" i="12"/>
  <c r="CS2" i="12" a="1"/>
  <c r="CS2" i="12" s="1"/>
  <c r="BR2" i="12" a="1"/>
  <c r="BR2" i="12" s="1"/>
  <c r="AG4" i="12"/>
  <c r="CQ3" i="12" a="1"/>
  <c r="CQ3" i="12" s="1"/>
  <c r="BP3" i="12" a="1"/>
  <c r="BP3" i="12" s="1"/>
  <c r="AJ3" i="12"/>
  <c r="AJ4" i="12" s="1"/>
  <c r="AJ5" i="12" s="1"/>
  <c r="AJ6" i="12" s="1"/>
  <c r="AJ7" i="12" s="1"/>
  <c r="AJ8" i="12" s="1"/>
  <c r="AJ9" i="12" s="1"/>
  <c r="AJ10" i="12" s="1"/>
  <c r="AJ11" i="12" s="1"/>
  <c r="AJ12" i="12" s="1"/>
  <c r="AJ13" i="12" s="1"/>
  <c r="AJ14" i="12" s="1"/>
  <c r="AJ15" i="12" s="1"/>
  <c r="AJ16" i="12" s="1"/>
  <c r="AJ17" i="12" s="1"/>
  <c r="AJ18" i="12" s="1"/>
  <c r="AJ19" i="12" s="1"/>
  <c r="AJ20" i="12" s="1"/>
  <c r="AJ21" i="12" s="1"/>
  <c r="AJ22" i="12" s="1"/>
  <c r="AJ23" i="12" s="1"/>
  <c r="AJ24" i="12" s="1"/>
  <c r="AJ25" i="12" s="1"/>
  <c r="AJ26" i="12" s="1"/>
  <c r="AJ27" i="12" s="1"/>
  <c r="AJ28" i="12" s="1"/>
  <c r="AJ29" i="12" s="1"/>
  <c r="AJ30" i="12" s="1"/>
  <c r="AJ31" i="12" s="1"/>
  <c r="AJ32" i="12" s="1"/>
  <c r="AL2" i="12"/>
  <c r="AL3" i="12" s="1"/>
  <c r="AL4" i="12" s="1"/>
  <c r="AL5" i="12" s="1"/>
  <c r="AL6" i="12" s="1"/>
  <c r="AL7" i="12" s="1"/>
  <c r="AL8" i="12" s="1"/>
  <c r="AL9" i="12" s="1"/>
  <c r="AL10" i="12" s="1"/>
  <c r="AL11" i="12" s="1"/>
  <c r="AL12" i="12" s="1"/>
  <c r="AL13" i="12" s="1"/>
  <c r="AL14" i="12" s="1"/>
  <c r="AL15" i="12" s="1"/>
  <c r="AL16" i="12" s="1"/>
  <c r="AL17" i="12" s="1"/>
  <c r="AL18" i="12" s="1"/>
  <c r="AL19" i="12" s="1"/>
  <c r="AL20" i="12" s="1"/>
  <c r="AL21" i="12" s="1"/>
  <c r="AL22" i="12" s="1"/>
  <c r="AL23" i="12" s="1"/>
  <c r="AL24" i="12" s="1"/>
  <c r="AL25" i="12" s="1"/>
  <c r="AL26" i="12" s="1"/>
  <c r="AL27" i="12" s="1"/>
  <c r="AL28" i="12" s="1"/>
  <c r="AL29" i="12" s="1"/>
  <c r="AL30" i="12" s="1"/>
  <c r="AL31" i="12" s="1"/>
  <c r="AL32" i="12" s="1"/>
  <c r="CC10" i="12" a="1"/>
  <c r="CC10" i="12" s="1"/>
  <c r="S11" i="12"/>
  <c r="BB10" i="12" a="1"/>
  <c r="BB10" i="12" s="1"/>
  <c r="U10" i="12"/>
  <c r="CE9" i="12" a="1"/>
  <c r="CE9" i="12" s="1"/>
  <c r="BD9" i="12" a="1"/>
  <c r="BD9" i="12" s="1"/>
  <c r="W9" i="12"/>
  <c r="CG8" i="12" a="1"/>
  <c r="CG8" i="12" s="1"/>
  <c r="BF8" i="12" a="1"/>
  <c r="BF8" i="12" s="1"/>
  <c r="AE5" i="12"/>
  <c r="BN4" i="12" a="1"/>
  <c r="BN4" i="12" s="1"/>
  <c r="CO4" i="12" a="1"/>
  <c r="CO4" i="12" s="1"/>
  <c r="P12" i="12"/>
  <c r="AZ11" i="12" a="1"/>
  <c r="AZ11" i="12" s="1"/>
  <c r="Q12" i="12"/>
  <c r="CA11" i="12" a="1"/>
  <c r="CA11" i="12" s="1"/>
  <c r="AC6" i="12"/>
  <c r="CM5" i="12" a="1"/>
  <c r="CM5" i="12" s="1"/>
  <c r="BL5" i="12" a="1"/>
  <c r="BL5" i="12" s="1"/>
  <c r="AA8" i="13" l="1"/>
  <c r="CK7" i="13" a="1"/>
  <c r="CK7" i="13" s="1"/>
  <c r="BJ7" i="13" a="1"/>
  <c r="BJ7" i="13" s="1"/>
  <c r="W10" i="13"/>
  <c r="CG9" i="13" a="1"/>
  <c r="CG9" i="13" s="1"/>
  <c r="BF9" i="13" a="1"/>
  <c r="BF9" i="13" s="1"/>
  <c r="CQ4" i="13" a="1"/>
  <c r="CQ4" i="13" s="1"/>
  <c r="BP4" i="13" a="1"/>
  <c r="BP4" i="13" s="1"/>
  <c r="AG5" i="13"/>
  <c r="AI4" i="13"/>
  <c r="CS3" i="13" a="1"/>
  <c r="CS3" i="13" s="1"/>
  <c r="BR3" i="13" a="1"/>
  <c r="BR3" i="13" s="1"/>
  <c r="BL6" i="13" a="1"/>
  <c r="BL6" i="13" s="1"/>
  <c r="CM6" i="13" a="1"/>
  <c r="CM6" i="13" s="1"/>
  <c r="AC7" i="13"/>
  <c r="AK3" i="13"/>
  <c r="AM2" i="13"/>
  <c r="CU2" i="13" a="1"/>
  <c r="CU2" i="13" s="1"/>
  <c r="BT2" i="13" a="1"/>
  <c r="BT2" i="13" s="1"/>
  <c r="U11" i="13"/>
  <c r="CE10" i="13" a="1"/>
  <c r="CE10" i="13" s="1"/>
  <c r="BD10" i="13" a="1"/>
  <c r="BD10" i="13" s="1"/>
  <c r="Q13" i="13"/>
  <c r="P13" i="13"/>
  <c r="AZ12" i="13" a="1"/>
  <c r="AZ12" i="13" s="1"/>
  <c r="CA12" i="13" a="1"/>
  <c r="CA12" i="13" s="1"/>
  <c r="AE6" i="13"/>
  <c r="CO5" i="13" a="1"/>
  <c r="CO5" i="13" s="1"/>
  <c r="BN5" i="13" a="1"/>
  <c r="BN5" i="13" s="1"/>
  <c r="CC11" i="13" a="1"/>
  <c r="CC11" i="13" s="1"/>
  <c r="BB11" i="13" a="1"/>
  <c r="BB11" i="13" s="1"/>
  <c r="S12" i="13"/>
  <c r="BH8" i="13" a="1"/>
  <c r="BH8" i="13" s="1"/>
  <c r="Y9" i="13"/>
  <c r="CI8" i="13" a="1"/>
  <c r="CI8" i="13" s="1"/>
  <c r="CU2" i="12" a="1"/>
  <c r="CU2" i="12" s="1"/>
  <c r="BT2" i="12" a="1"/>
  <c r="BT2" i="12" s="1"/>
  <c r="AK3" i="12"/>
  <c r="AM2" i="12"/>
  <c r="Y9" i="12"/>
  <c r="CI8" i="12" a="1"/>
  <c r="CI8" i="12" s="1"/>
  <c r="BH8" i="12" a="1"/>
  <c r="BH8" i="12" s="1"/>
  <c r="CG9" i="12" a="1"/>
  <c r="CG9" i="12" s="1"/>
  <c r="BF9" i="12" a="1"/>
  <c r="BF9" i="12" s="1"/>
  <c r="W10" i="12"/>
  <c r="U11" i="12"/>
  <c r="CE10" i="12" a="1"/>
  <c r="CE10" i="12" s="1"/>
  <c r="BD10" i="12" a="1"/>
  <c r="BD10" i="12" s="1"/>
  <c r="AA8" i="12"/>
  <c r="CK7" i="12" a="1"/>
  <c r="CK7" i="12" s="1"/>
  <c r="BJ7" i="12" a="1"/>
  <c r="BJ7" i="12" s="1"/>
  <c r="AG5" i="12"/>
  <c r="BP4" i="12" a="1"/>
  <c r="BP4" i="12" s="1"/>
  <c r="CQ4" i="12" a="1"/>
  <c r="CQ4" i="12" s="1"/>
  <c r="Q13" i="12"/>
  <c r="P13" i="12"/>
  <c r="CA12" i="12" a="1"/>
  <c r="CA12" i="12" s="1"/>
  <c r="AZ12" i="12" a="1"/>
  <c r="AZ12" i="12" s="1"/>
  <c r="AE6" i="12"/>
  <c r="CO5" i="12" a="1"/>
  <c r="CO5" i="12" s="1"/>
  <c r="BN5" i="12" a="1"/>
  <c r="BN5" i="12" s="1"/>
  <c r="CS3" i="12" a="1"/>
  <c r="CS3" i="12" s="1"/>
  <c r="AI4" i="12"/>
  <c r="BR3" i="12" a="1"/>
  <c r="BR3" i="12" s="1"/>
  <c r="CM6" i="12" a="1"/>
  <c r="CM6" i="12" s="1"/>
  <c r="BL6" i="12" a="1"/>
  <c r="BL6" i="12" s="1"/>
  <c r="AC7" i="12"/>
  <c r="BB11" i="12" a="1"/>
  <c r="BB11" i="12" s="1"/>
  <c r="CC11" i="12" a="1"/>
  <c r="CC11" i="12" s="1"/>
  <c r="S12" i="12"/>
  <c r="S13" i="13" l="1"/>
  <c r="CC12" i="13" a="1"/>
  <c r="CC12" i="13" s="1"/>
  <c r="BB12" i="13" a="1"/>
  <c r="BB12" i="13" s="1"/>
  <c r="W11" i="13"/>
  <c r="BF10" i="13" a="1"/>
  <c r="BF10" i="13" s="1"/>
  <c r="CG10" i="13" a="1"/>
  <c r="CG10" i="13" s="1"/>
  <c r="Q14" i="13"/>
  <c r="CA13" i="13" a="1"/>
  <c r="CA13" i="13" s="1"/>
  <c r="AZ13" i="13" a="1"/>
  <c r="AZ13" i="13" s="1"/>
  <c r="P14" i="13"/>
  <c r="AI5" i="13"/>
  <c r="CS4" i="13" a="1"/>
  <c r="CS4" i="13" s="1"/>
  <c r="BR4" i="13" a="1"/>
  <c r="BR4" i="13" s="1"/>
  <c r="CW2" i="13" a="1"/>
  <c r="CW2" i="13" s="1"/>
  <c r="BV2" i="13" a="1"/>
  <c r="BV2" i="13" s="1"/>
  <c r="AM3" i="13"/>
  <c r="BP5" i="13" a="1"/>
  <c r="BP5" i="13" s="1"/>
  <c r="CQ5" i="13" a="1"/>
  <c r="CQ5" i="13" s="1"/>
  <c r="AG6" i="13"/>
  <c r="AA9" i="13"/>
  <c r="CK8" i="13" a="1"/>
  <c r="CK8" i="13" s="1"/>
  <c r="BJ8" i="13" a="1"/>
  <c r="BJ8" i="13" s="1"/>
  <c r="CI9" i="13" a="1"/>
  <c r="CI9" i="13" s="1"/>
  <c r="BH9" i="13" a="1"/>
  <c r="BH9" i="13" s="1"/>
  <c r="Y10" i="13"/>
  <c r="U12" i="13"/>
  <c r="BD11" i="13" a="1"/>
  <c r="BD11" i="13" s="1"/>
  <c r="CE11" i="13" a="1"/>
  <c r="CE11" i="13" s="1"/>
  <c r="AK4" i="13"/>
  <c r="CU3" i="13" a="1"/>
  <c r="CU3" i="13" s="1"/>
  <c r="BT3" i="13" a="1"/>
  <c r="BT3" i="13" s="1"/>
  <c r="AE7" i="13"/>
  <c r="CO6" i="13" a="1"/>
  <c r="CO6" i="13" s="1"/>
  <c r="BN6" i="13" a="1"/>
  <c r="BN6" i="13" s="1"/>
  <c r="AC8" i="13"/>
  <c r="CM7" i="13" a="1"/>
  <c r="CM7" i="13" s="1"/>
  <c r="BL7" i="13" a="1"/>
  <c r="BL7" i="13" s="1"/>
  <c r="AG6" i="12"/>
  <c r="CQ5" i="12" a="1"/>
  <c r="CQ5" i="12" s="1"/>
  <c r="BP5" i="12" a="1"/>
  <c r="BP5" i="12" s="1"/>
  <c r="BV2" i="12" a="1"/>
  <c r="BV2" i="12" s="1"/>
  <c r="AM3" i="12"/>
  <c r="CW2" i="12" a="1"/>
  <c r="CW2" i="12" s="1"/>
  <c r="AE7" i="12"/>
  <c r="CO6" i="12" a="1"/>
  <c r="CO6" i="12" s="1"/>
  <c r="BN6" i="12" a="1"/>
  <c r="BN6" i="12" s="1"/>
  <c r="CE11" i="12" a="1"/>
  <c r="CE11" i="12" s="1"/>
  <c r="U12" i="12"/>
  <c r="BD11" i="12" a="1"/>
  <c r="BD11" i="12" s="1"/>
  <c r="AK4" i="12"/>
  <c r="CU3" i="12" a="1"/>
  <c r="CU3" i="12" s="1"/>
  <c r="BT3" i="12" a="1"/>
  <c r="BT3" i="12" s="1"/>
  <c r="CG10" i="12" a="1"/>
  <c r="CG10" i="12" s="1"/>
  <c r="BF10" i="12" a="1"/>
  <c r="BF10" i="12" s="1"/>
  <c r="W11" i="12"/>
  <c r="AI5" i="12"/>
  <c r="CS4" i="12" a="1"/>
  <c r="CS4" i="12" s="1"/>
  <c r="BR4" i="12" a="1"/>
  <c r="BR4" i="12" s="1"/>
  <c r="BB12" i="12" a="1"/>
  <c r="BB12" i="12" s="1"/>
  <c r="CC12" i="12" a="1"/>
  <c r="CC12" i="12" s="1"/>
  <c r="S13" i="12"/>
  <c r="Q14" i="12"/>
  <c r="P14" i="12"/>
  <c r="AZ13" i="12" a="1"/>
  <c r="AZ13" i="12" s="1"/>
  <c r="CA13" i="12" a="1"/>
  <c r="CA13" i="12" s="1"/>
  <c r="AA9" i="12"/>
  <c r="CK8" i="12" a="1"/>
  <c r="CK8" i="12" s="1"/>
  <c r="BJ8" i="12" a="1"/>
  <c r="BJ8" i="12" s="1"/>
  <c r="AC8" i="12"/>
  <c r="BL7" i="12" a="1"/>
  <c r="BL7" i="12" s="1"/>
  <c r="CM7" i="12" a="1"/>
  <c r="CM7" i="12" s="1"/>
  <c r="BH9" i="12" a="1"/>
  <c r="BH9" i="12" s="1"/>
  <c r="CI9" i="12" a="1"/>
  <c r="CI9" i="12" s="1"/>
  <c r="Y10" i="12"/>
  <c r="AC9" i="13" l="1"/>
  <c r="CM8" i="13" a="1"/>
  <c r="CM8" i="13" s="1"/>
  <c r="BL8" i="13" a="1"/>
  <c r="BL8" i="13" s="1"/>
  <c r="CQ6" i="13" a="1"/>
  <c r="CQ6" i="13" s="1"/>
  <c r="AG7" i="13"/>
  <c r="BP6" i="13" a="1"/>
  <c r="BP6" i="13" s="1"/>
  <c r="BR5" i="13" a="1"/>
  <c r="BR5" i="13" s="1"/>
  <c r="CS5" i="13" a="1"/>
  <c r="CS5" i="13" s="1"/>
  <c r="AI6" i="13"/>
  <c r="W12" i="13"/>
  <c r="BF11" i="13" a="1"/>
  <c r="BF11" i="13" s="1"/>
  <c r="CG11" i="13" a="1"/>
  <c r="CG11" i="13" s="1"/>
  <c r="Y11" i="13"/>
  <c r="CI10" i="13" a="1"/>
  <c r="CI10" i="13" s="1"/>
  <c r="BH10" i="13" a="1"/>
  <c r="BH10" i="13" s="1"/>
  <c r="AE8" i="13"/>
  <c r="CO7" i="13" a="1"/>
  <c r="CO7" i="13" s="1"/>
  <c r="BN7" i="13" a="1"/>
  <c r="BN7" i="13" s="1"/>
  <c r="BV3" i="13" a="1"/>
  <c r="BV3" i="13" s="1"/>
  <c r="AM4" i="13"/>
  <c r="CW3" i="13" a="1"/>
  <c r="CW3" i="13" s="1"/>
  <c r="CC13" i="13" a="1"/>
  <c r="CC13" i="13" s="1"/>
  <c r="BB13" i="13" a="1"/>
  <c r="BB13" i="13" s="1"/>
  <c r="S14" i="13"/>
  <c r="U13" i="13"/>
  <c r="CE12" i="13" a="1"/>
  <c r="CE12" i="13" s="1"/>
  <c r="BD12" i="13" a="1"/>
  <c r="BD12" i="13" s="1"/>
  <c r="AK5" i="13"/>
  <c r="CU4" i="13" a="1"/>
  <c r="CU4" i="13" s="1"/>
  <c r="BT4" i="13" a="1"/>
  <c r="BT4" i="13" s="1"/>
  <c r="Q15" i="13"/>
  <c r="P15" i="13"/>
  <c r="CA14" i="13" a="1"/>
  <c r="CA14" i="13" s="1"/>
  <c r="AZ14" i="13" a="1"/>
  <c r="AZ14" i="13" s="1"/>
  <c r="BJ9" i="13" a="1"/>
  <c r="BJ9" i="13" s="1"/>
  <c r="CK9" i="13" a="1"/>
  <c r="CK9" i="13" s="1"/>
  <c r="AA10" i="13"/>
  <c r="CM8" i="12" a="1"/>
  <c r="CM8" i="12" s="1"/>
  <c r="AC9" i="12"/>
  <c r="BL8" i="12" a="1"/>
  <c r="BL8" i="12" s="1"/>
  <c r="BB13" i="12" a="1"/>
  <c r="BB13" i="12" s="1"/>
  <c r="S14" i="12"/>
  <c r="CC13" i="12" a="1"/>
  <c r="CC13" i="12" s="1"/>
  <c r="CG11" i="12" a="1"/>
  <c r="CG11" i="12" s="1"/>
  <c r="BF11" i="12" a="1"/>
  <c r="BF11" i="12" s="1"/>
  <c r="W12" i="12"/>
  <c r="CE12" i="12" a="1"/>
  <c r="CE12" i="12" s="1"/>
  <c r="U13" i="12"/>
  <c r="BD12" i="12" a="1"/>
  <c r="BD12" i="12" s="1"/>
  <c r="BH10" i="12" a="1"/>
  <c r="BH10" i="12" s="1"/>
  <c r="Y11" i="12"/>
  <c r="CI10" i="12" a="1"/>
  <c r="CI10" i="12" s="1"/>
  <c r="AG7" i="12"/>
  <c r="CQ6" i="12" a="1"/>
  <c r="CQ6" i="12" s="1"/>
  <c r="BP6" i="12" a="1"/>
  <c r="BP6" i="12" s="1"/>
  <c r="AA10" i="12"/>
  <c r="CK9" i="12" a="1"/>
  <c r="CK9" i="12" s="1"/>
  <c r="BJ9" i="12" a="1"/>
  <c r="BJ9" i="12" s="1"/>
  <c r="AE8" i="12"/>
  <c r="CO7" i="12" a="1"/>
  <c r="CO7" i="12" s="1"/>
  <c r="BN7" i="12" a="1"/>
  <c r="BN7" i="12" s="1"/>
  <c r="AI6" i="12"/>
  <c r="CS5" i="12" a="1"/>
  <c r="CS5" i="12" s="1"/>
  <c r="BR5" i="12" a="1"/>
  <c r="BR5" i="12" s="1"/>
  <c r="P15" i="12"/>
  <c r="CA14" i="12" a="1"/>
  <c r="CA14" i="12" s="1"/>
  <c r="Q15" i="12"/>
  <c r="AZ14" i="12" a="1"/>
  <c r="AZ14" i="12" s="1"/>
  <c r="BT4" i="12" a="1"/>
  <c r="BT4" i="12" s="1"/>
  <c r="AK5" i="12"/>
  <c r="CU4" i="12" a="1"/>
  <c r="CU4" i="12" s="1"/>
  <c r="AM4" i="12"/>
  <c r="CW3" i="12" a="1"/>
  <c r="CW3" i="12" s="1"/>
  <c r="BV3" i="12" a="1"/>
  <c r="BV3" i="12" s="1"/>
  <c r="BP7" i="13" l="1" a="1"/>
  <c r="BP7" i="13" s="1"/>
  <c r="AG8" i="13"/>
  <c r="CQ7" i="13" a="1"/>
  <c r="CQ7" i="13" s="1"/>
  <c r="U14" i="13"/>
  <c r="CE13" i="13" a="1"/>
  <c r="CE13" i="13" s="1"/>
  <c r="BD13" i="13" a="1"/>
  <c r="BD13" i="13" s="1"/>
  <c r="Y12" i="13"/>
  <c r="CI11" i="13" a="1"/>
  <c r="CI11" i="13" s="1"/>
  <c r="BH11" i="13" a="1"/>
  <c r="BH11" i="13" s="1"/>
  <c r="CK10" i="13" a="1"/>
  <c r="CK10" i="13" s="1"/>
  <c r="BJ10" i="13" a="1"/>
  <c r="BJ10" i="13" s="1"/>
  <c r="AA11" i="13"/>
  <c r="CC14" i="13" a="1"/>
  <c r="CC14" i="13" s="1"/>
  <c r="BB14" i="13" a="1"/>
  <c r="BB14" i="13" s="1"/>
  <c r="S15" i="13"/>
  <c r="W13" i="13"/>
  <c r="BF12" i="13" a="1"/>
  <c r="BF12" i="13" s="1"/>
  <c r="CG12" i="13" a="1"/>
  <c r="CG12" i="13" s="1"/>
  <c r="CW4" i="13" a="1"/>
  <c r="CW4" i="13" s="1"/>
  <c r="AM5" i="13"/>
  <c r="BV4" i="13" a="1"/>
  <c r="BV4" i="13" s="1"/>
  <c r="CU5" i="13" a="1"/>
  <c r="CU5" i="13" s="1"/>
  <c r="AK6" i="13"/>
  <c r="BT5" i="13" a="1"/>
  <c r="BT5" i="13" s="1"/>
  <c r="AE9" i="13"/>
  <c r="CO8" i="13" a="1"/>
  <c r="CO8" i="13" s="1"/>
  <c r="BN8" i="13" a="1"/>
  <c r="BN8" i="13" s="1"/>
  <c r="AI7" i="13"/>
  <c r="BR6" i="13" a="1"/>
  <c r="BR6" i="13" s="1"/>
  <c r="CS6" i="13" a="1"/>
  <c r="CS6" i="13" s="1"/>
  <c r="AC10" i="13"/>
  <c r="CM9" i="13" a="1"/>
  <c r="CM9" i="13" s="1"/>
  <c r="BL9" i="13" a="1"/>
  <c r="BL9" i="13" s="1"/>
  <c r="CA15" i="13" a="1"/>
  <c r="CA15" i="13" s="1"/>
  <c r="AZ15" i="13" a="1"/>
  <c r="AZ15" i="13" s="1"/>
  <c r="Q16" i="13"/>
  <c r="P16" i="13"/>
  <c r="S15" i="12"/>
  <c r="CC14" i="12" a="1"/>
  <c r="CC14" i="12" s="1"/>
  <c r="BB14" i="12" a="1"/>
  <c r="BB14" i="12" s="1"/>
  <c r="AM5" i="12"/>
  <c r="CW4" i="12" a="1"/>
  <c r="CW4" i="12" s="1"/>
  <c r="BV4" i="12" a="1"/>
  <c r="BV4" i="12" s="1"/>
  <c r="BJ10" i="12" a="1"/>
  <c r="BJ10" i="12" s="1"/>
  <c r="CK10" i="12" a="1"/>
  <c r="CK10" i="12" s="1"/>
  <c r="AA11" i="12"/>
  <c r="BD13" i="12" a="1"/>
  <c r="BD13" i="12" s="1"/>
  <c r="CE13" i="12" a="1"/>
  <c r="CE13" i="12" s="1"/>
  <c r="U14" i="12"/>
  <c r="CU5" i="12" a="1"/>
  <c r="CU5" i="12" s="1"/>
  <c r="AK6" i="12"/>
  <c r="BT5" i="12" a="1"/>
  <c r="BT5" i="12" s="1"/>
  <c r="AI7" i="12"/>
  <c r="CS6" i="12" a="1"/>
  <c r="CS6" i="12" s="1"/>
  <c r="BR6" i="12" a="1"/>
  <c r="BR6" i="12" s="1"/>
  <c r="CG12" i="12" a="1"/>
  <c r="CG12" i="12" s="1"/>
  <c r="BF12" i="12" a="1"/>
  <c r="BF12" i="12" s="1"/>
  <c r="W13" i="12"/>
  <c r="AG8" i="12"/>
  <c r="CQ7" i="12" a="1"/>
  <c r="CQ7" i="12" s="1"/>
  <c r="BP7" i="12" a="1"/>
  <c r="BP7" i="12" s="1"/>
  <c r="AC10" i="12"/>
  <c r="BL9" i="12" a="1"/>
  <c r="BL9" i="12" s="1"/>
  <c r="CM9" i="12" a="1"/>
  <c r="CM9" i="12" s="1"/>
  <c r="CA15" i="12" a="1"/>
  <c r="CA15" i="12" s="1"/>
  <c r="AZ15" i="12" a="1"/>
  <c r="AZ15" i="12" s="1"/>
  <c r="Q16" i="12"/>
  <c r="P16" i="12"/>
  <c r="AE9" i="12"/>
  <c r="CO8" i="12" a="1"/>
  <c r="CO8" i="12" s="1"/>
  <c r="BN8" i="12" a="1"/>
  <c r="BN8" i="12" s="1"/>
  <c r="Y12" i="12"/>
  <c r="BH11" i="12" a="1"/>
  <c r="BH11" i="12" s="1"/>
  <c r="CI11" i="12" a="1"/>
  <c r="CI11" i="12" s="1"/>
  <c r="BH12" i="13" l="1" a="1"/>
  <c r="BH12" i="13" s="1"/>
  <c r="CI12" i="13" a="1"/>
  <c r="CI12" i="13" s="1"/>
  <c r="Y13" i="13"/>
  <c r="P17" i="13"/>
  <c r="CA16" i="13" a="1"/>
  <c r="CA16" i="13" s="1"/>
  <c r="AZ16" i="13" a="1"/>
  <c r="AZ16" i="13" s="1"/>
  <c r="Q17" i="13"/>
  <c r="AI8" i="13"/>
  <c r="CS7" i="13" a="1"/>
  <c r="CS7" i="13" s="1"/>
  <c r="BR7" i="13" a="1"/>
  <c r="BR7" i="13" s="1"/>
  <c r="AM6" i="13"/>
  <c r="BV5" i="13" a="1"/>
  <c r="BV5" i="13" s="1"/>
  <c r="CW5" i="13" a="1"/>
  <c r="CW5" i="13" s="1"/>
  <c r="AA12" i="13"/>
  <c r="CK11" i="13" a="1"/>
  <c r="CK11" i="13" s="1"/>
  <c r="BJ11" i="13" a="1"/>
  <c r="BJ11" i="13" s="1"/>
  <c r="CE14" i="13" a="1"/>
  <c r="CE14" i="13" s="1"/>
  <c r="BD14" i="13" a="1"/>
  <c r="BD14" i="13" s="1"/>
  <c r="U15" i="13"/>
  <c r="AE10" i="13"/>
  <c r="BN9" i="13" a="1"/>
  <c r="BN9" i="13" s="1"/>
  <c r="CO9" i="13" a="1"/>
  <c r="CO9" i="13" s="1"/>
  <c r="CQ8" i="13" a="1"/>
  <c r="CQ8" i="13" s="1"/>
  <c r="BP8" i="13" a="1"/>
  <c r="BP8" i="13" s="1"/>
  <c r="AG9" i="13"/>
  <c r="W14" i="13"/>
  <c r="CG13" i="13" a="1"/>
  <c r="CG13" i="13" s="1"/>
  <c r="BF13" i="13" a="1"/>
  <c r="BF13" i="13" s="1"/>
  <c r="AC11" i="13"/>
  <c r="BL10" i="13" a="1"/>
  <c r="BL10" i="13" s="1"/>
  <c r="CM10" i="13" a="1"/>
  <c r="CM10" i="13" s="1"/>
  <c r="AK7" i="13"/>
  <c r="CU6" i="13" a="1"/>
  <c r="CU6" i="13" s="1"/>
  <c r="BT6" i="13" a="1"/>
  <c r="BT6" i="13" s="1"/>
  <c r="S16" i="13"/>
  <c r="CC15" i="13" a="1"/>
  <c r="CC15" i="13" s="1"/>
  <c r="BB15" i="13" a="1"/>
  <c r="BB15" i="13" s="1"/>
  <c r="CO9" i="12" a="1"/>
  <c r="CO9" i="12" s="1"/>
  <c r="BN9" i="12" a="1"/>
  <c r="BN9" i="12" s="1"/>
  <c r="AE10" i="12"/>
  <c r="BD14" i="12" a="1"/>
  <c r="BD14" i="12" s="1"/>
  <c r="CE14" i="12" a="1"/>
  <c r="CE14" i="12" s="1"/>
  <c r="U15" i="12"/>
  <c r="Q17" i="12"/>
  <c r="CA16" i="12" a="1"/>
  <c r="CA16" i="12" s="1"/>
  <c r="AZ16" i="12" a="1"/>
  <c r="AZ16" i="12" s="1"/>
  <c r="P17" i="12"/>
  <c r="AG9" i="12"/>
  <c r="CQ8" i="12" a="1"/>
  <c r="CQ8" i="12" s="1"/>
  <c r="BP8" i="12" a="1"/>
  <c r="BP8" i="12" s="1"/>
  <c r="AM6" i="12"/>
  <c r="BV5" i="12" a="1"/>
  <c r="BV5" i="12" s="1"/>
  <c r="CW5" i="12" a="1"/>
  <c r="CW5" i="12" s="1"/>
  <c r="CG13" i="12" a="1"/>
  <c r="CG13" i="12" s="1"/>
  <c r="BF13" i="12" a="1"/>
  <c r="BF13" i="12" s="1"/>
  <c r="W14" i="12"/>
  <c r="BJ11" i="12" a="1"/>
  <c r="BJ11" i="12" s="1"/>
  <c r="CK11" i="12" a="1"/>
  <c r="CK11" i="12" s="1"/>
  <c r="AA12" i="12"/>
  <c r="AI8" i="12"/>
  <c r="CS7" i="12" a="1"/>
  <c r="CS7" i="12" s="1"/>
  <c r="BR7" i="12" a="1"/>
  <c r="BR7" i="12" s="1"/>
  <c r="Y13" i="12"/>
  <c r="BH12" i="12" a="1"/>
  <c r="BH12" i="12" s="1"/>
  <c r="CI12" i="12" a="1"/>
  <c r="CI12" i="12" s="1"/>
  <c r="BT6" i="12" a="1"/>
  <c r="BT6" i="12" s="1"/>
  <c r="AK7" i="12"/>
  <c r="CU6" i="12" a="1"/>
  <c r="CU6" i="12" s="1"/>
  <c r="S16" i="12"/>
  <c r="CC15" i="12" a="1"/>
  <c r="CC15" i="12" s="1"/>
  <c r="BB15" i="12" a="1"/>
  <c r="BB15" i="12" s="1"/>
  <c r="CM10" i="12" a="1"/>
  <c r="CM10" i="12" s="1"/>
  <c r="BL10" i="12" a="1"/>
  <c r="BL10" i="12" s="1"/>
  <c r="AC11" i="12"/>
  <c r="S17" i="13" l="1"/>
  <c r="CC16" i="13" a="1"/>
  <c r="CC16" i="13" s="1"/>
  <c r="BB16" i="13" a="1"/>
  <c r="BB16" i="13" s="1"/>
  <c r="AE11" i="13"/>
  <c r="BN10" i="13" a="1"/>
  <c r="BN10" i="13" s="1"/>
  <c r="CO10" i="13" a="1"/>
  <c r="CO10" i="13" s="1"/>
  <c r="AM7" i="13"/>
  <c r="CW6" i="13" a="1"/>
  <c r="CW6" i="13" s="1"/>
  <c r="BV6" i="13" a="1"/>
  <c r="BV6" i="13" s="1"/>
  <c r="CG14" i="13" a="1"/>
  <c r="CG14" i="13" s="1"/>
  <c r="BF14" i="13" a="1"/>
  <c r="BF14" i="13" s="1"/>
  <c r="W15" i="13"/>
  <c r="AK8" i="13"/>
  <c r="CU7" i="13" a="1"/>
  <c r="CU7" i="13" s="1"/>
  <c r="BT7" i="13" a="1"/>
  <c r="BT7" i="13" s="1"/>
  <c r="AG10" i="13"/>
  <c r="CQ9" i="13" a="1"/>
  <c r="CQ9" i="13" s="1"/>
  <c r="BP9" i="13" a="1"/>
  <c r="BP9" i="13" s="1"/>
  <c r="Y14" i="13"/>
  <c r="CI13" i="13" a="1"/>
  <c r="CI13" i="13" s="1"/>
  <c r="BH13" i="13" a="1"/>
  <c r="BH13" i="13" s="1"/>
  <c r="U16" i="13"/>
  <c r="CE15" i="13" a="1"/>
  <c r="CE15" i="13" s="1"/>
  <c r="BD15" i="13" a="1"/>
  <c r="BD15" i="13" s="1"/>
  <c r="BR8" i="13" a="1"/>
  <c r="BR8" i="13" s="1"/>
  <c r="AI9" i="13"/>
  <c r="CS8" i="13" a="1"/>
  <c r="CS8" i="13" s="1"/>
  <c r="CA17" i="13" a="1"/>
  <c r="CA17" i="13" s="1"/>
  <c r="Q18" i="13"/>
  <c r="P18" i="13"/>
  <c r="AZ17" i="13" a="1"/>
  <c r="AZ17" i="13" s="1"/>
  <c r="AC12" i="13"/>
  <c r="CM11" i="13" a="1"/>
  <c r="CM11" i="13" s="1"/>
  <c r="BL11" i="13" a="1"/>
  <c r="BL11" i="13" s="1"/>
  <c r="CK12" i="13" a="1"/>
  <c r="CK12" i="13" s="1"/>
  <c r="BJ12" i="13" a="1"/>
  <c r="BJ12" i="13" s="1"/>
  <c r="AA13" i="13"/>
  <c r="CC16" i="12" a="1"/>
  <c r="CC16" i="12" s="1"/>
  <c r="BB16" i="12" a="1"/>
  <c r="BB16" i="12" s="1"/>
  <c r="S17" i="12"/>
  <c r="AI9" i="12"/>
  <c r="CS8" i="12" a="1"/>
  <c r="CS8" i="12" s="1"/>
  <c r="BR8" i="12" a="1"/>
  <c r="BR8" i="12" s="1"/>
  <c r="P18" i="12"/>
  <c r="CA17" i="12" a="1"/>
  <c r="CA17" i="12" s="1"/>
  <c r="Q18" i="12"/>
  <c r="AZ17" i="12" a="1"/>
  <c r="AZ17" i="12" s="1"/>
  <c r="AK8" i="12"/>
  <c r="CU7" i="12" a="1"/>
  <c r="CU7" i="12" s="1"/>
  <c r="BT7" i="12" a="1"/>
  <c r="BT7" i="12" s="1"/>
  <c r="BJ12" i="12" a="1"/>
  <c r="BJ12" i="12" s="1"/>
  <c r="AA13" i="12"/>
  <c r="CK12" i="12" a="1"/>
  <c r="CK12" i="12" s="1"/>
  <c r="AM7" i="12"/>
  <c r="CW6" i="12" a="1"/>
  <c r="CW6" i="12" s="1"/>
  <c r="BV6" i="12" a="1"/>
  <c r="BV6" i="12" s="1"/>
  <c r="U16" i="12"/>
  <c r="BD15" i="12" a="1"/>
  <c r="BD15" i="12" s="1"/>
  <c r="CE15" i="12" a="1"/>
  <c r="CE15" i="12" s="1"/>
  <c r="CM11" i="12" a="1"/>
  <c r="CM11" i="12" s="1"/>
  <c r="AC12" i="12"/>
  <c r="BL11" i="12" a="1"/>
  <c r="BL11" i="12" s="1"/>
  <c r="CG14" i="12" a="1"/>
  <c r="CG14" i="12" s="1"/>
  <c r="BF14" i="12" a="1"/>
  <c r="BF14" i="12" s="1"/>
  <c r="W15" i="12"/>
  <c r="CQ9" i="12" a="1"/>
  <c r="CQ9" i="12" s="1"/>
  <c r="BP9" i="12" a="1"/>
  <c r="BP9" i="12" s="1"/>
  <c r="AG10" i="12"/>
  <c r="CO10" i="12" a="1"/>
  <c r="CO10" i="12" s="1"/>
  <c r="BN10" i="12" a="1"/>
  <c r="BN10" i="12" s="1"/>
  <c r="AE11" i="12"/>
  <c r="CI13" i="12" a="1"/>
  <c r="CI13" i="12" s="1"/>
  <c r="Y14" i="12"/>
  <c r="BH13" i="12" a="1"/>
  <c r="BH13" i="12" s="1"/>
  <c r="AC13" i="13" l="1"/>
  <c r="CM12" i="13" a="1"/>
  <c r="CM12" i="13" s="1"/>
  <c r="BL12" i="13" a="1"/>
  <c r="BL12" i="13" s="1"/>
  <c r="AG11" i="13"/>
  <c r="CQ10" i="13" a="1"/>
  <c r="CQ10" i="13" s="1"/>
  <c r="BP10" i="13" a="1"/>
  <c r="BP10" i="13" s="1"/>
  <c r="CK13" i="13" a="1"/>
  <c r="CK13" i="13" s="1"/>
  <c r="BJ13" i="13" a="1"/>
  <c r="BJ13" i="13" s="1"/>
  <c r="AA14" i="13"/>
  <c r="Q19" i="13"/>
  <c r="CA18" i="13" a="1"/>
  <c r="CA18" i="13" s="1"/>
  <c r="P19" i="13"/>
  <c r="AZ18" i="13" a="1"/>
  <c r="AZ18" i="13" s="1"/>
  <c r="AK9" i="13"/>
  <c r="CU8" i="13" a="1"/>
  <c r="CU8" i="13" s="1"/>
  <c r="BT8" i="13" a="1"/>
  <c r="BT8" i="13" s="1"/>
  <c r="W16" i="13"/>
  <c r="CG15" i="13" a="1"/>
  <c r="CG15" i="13" s="1"/>
  <c r="BF15" i="13" a="1"/>
  <c r="BF15" i="13" s="1"/>
  <c r="AE12" i="13"/>
  <c r="CO11" i="13" a="1"/>
  <c r="CO11" i="13" s="1"/>
  <c r="BN11" i="13" a="1"/>
  <c r="BN11" i="13" s="1"/>
  <c r="U17" i="13"/>
  <c r="CE16" i="13" a="1"/>
  <c r="CE16" i="13" s="1"/>
  <c r="BD16" i="13" a="1"/>
  <c r="BD16" i="13" s="1"/>
  <c r="Y15" i="13"/>
  <c r="BH14" i="13" a="1"/>
  <c r="BH14" i="13" s="1"/>
  <c r="CI14" i="13" a="1"/>
  <c r="CI14" i="13" s="1"/>
  <c r="AM8" i="13"/>
  <c r="CW7" i="13" a="1"/>
  <c r="CW7" i="13" s="1"/>
  <c r="BV7" i="13" a="1"/>
  <c r="BV7" i="13" s="1"/>
  <c r="CS9" i="13" a="1"/>
  <c r="CS9" i="13" s="1"/>
  <c r="BR9" i="13" a="1"/>
  <c r="BR9" i="13" s="1"/>
  <c r="AI10" i="13"/>
  <c r="S18" i="13"/>
  <c r="BB17" i="13" a="1"/>
  <c r="BB17" i="13" s="1"/>
  <c r="CC17" i="13" a="1"/>
  <c r="CC17" i="13" s="1"/>
  <c r="Y15" i="12"/>
  <c r="CI14" i="12" a="1"/>
  <c r="CI14" i="12" s="1"/>
  <c r="BH14" i="12" a="1"/>
  <c r="BH14" i="12" s="1"/>
  <c r="BF15" i="12" a="1"/>
  <c r="BF15" i="12" s="1"/>
  <c r="W16" i="12"/>
  <c r="CG15" i="12" a="1"/>
  <c r="CG15" i="12" s="1"/>
  <c r="CO11" i="12" a="1"/>
  <c r="CO11" i="12" s="1"/>
  <c r="BN11" i="12" a="1"/>
  <c r="BN11" i="12" s="1"/>
  <c r="AE12" i="12"/>
  <c r="BD16" i="12" a="1"/>
  <c r="BD16" i="12" s="1"/>
  <c r="CE16" i="12" a="1"/>
  <c r="CE16" i="12" s="1"/>
  <c r="U17" i="12"/>
  <c r="AK9" i="12"/>
  <c r="CU8" i="12" a="1"/>
  <c r="CU8" i="12" s="1"/>
  <c r="BT8" i="12" a="1"/>
  <c r="BT8" i="12" s="1"/>
  <c r="CS9" i="12" a="1"/>
  <c r="CS9" i="12" s="1"/>
  <c r="BR9" i="12" a="1"/>
  <c r="BR9" i="12" s="1"/>
  <c r="AI10" i="12"/>
  <c r="CQ10" i="12" a="1"/>
  <c r="CQ10" i="12" s="1"/>
  <c r="AG11" i="12"/>
  <c r="BP10" i="12" a="1"/>
  <c r="BP10" i="12" s="1"/>
  <c r="AM8" i="12"/>
  <c r="CW7" i="12" a="1"/>
  <c r="CW7" i="12" s="1"/>
  <c r="BV7" i="12" a="1"/>
  <c r="BV7" i="12" s="1"/>
  <c r="Q19" i="12"/>
  <c r="P19" i="12"/>
  <c r="AZ18" i="12" a="1"/>
  <c r="AZ18" i="12" s="1"/>
  <c r="CA18" i="12" a="1"/>
  <c r="CA18" i="12" s="1"/>
  <c r="BB17" i="12" a="1"/>
  <c r="BB17" i="12" s="1"/>
  <c r="CC17" i="12" a="1"/>
  <c r="CC17" i="12" s="1"/>
  <c r="S18" i="12"/>
  <c r="BL12" i="12" a="1"/>
  <c r="BL12" i="12" s="1"/>
  <c r="AC13" i="12"/>
  <c r="CM12" i="12" a="1"/>
  <c r="CM12" i="12" s="1"/>
  <c r="AA14" i="12"/>
  <c r="BJ13" i="12" a="1"/>
  <c r="BJ13" i="12" s="1"/>
  <c r="CK13" i="12" a="1"/>
  <c r="CK13" i="12" s="1"/>
  <c r="AK10" i="13" l="1"/>
  <c r="BT9" i="13" a="1"/>
  <c r="BT9" i="13" s="1"/>
  <c r="CU9" i="13" a="1"/>
  <c r="CU9" i="13" s="1"/>
  <c r="S19" i="13"/>
  <c r="BB18" i="13" a="1"/>
  <c r="BB18" i="13" s="1"/>
  <c r="CC18" i="13" a="1"/>
  <c r="CC18" i="13" s="1"/>
  <c r="AM9" i="13"/>
  <c r="BV8" i="13" a="1"/>
  <c r="BV8" i="13" s="1"/>
  <c r="CW8" i="13" a="1"/>
  <c r="CW8" i="13" s="1"/>
  <c r="BD17" i="13" a="1"/>
  <c r="BD17" i="13" s="1"/>
  <c r="U18" i="13"/>
  <c r="CE17" i="13" a="1"/>
  <c r="CE17" i="13" s="1"/>
  <c r="AE13" i="13"/>
  <c r="BN12" i="13" a="1"/>
  <c r="BN12" i="13" s="1"/>
  <c r="CO12" i="13" a="1"/>
  <c r="CO12" i="13" s="1"/>
  <c r="BP11" i="13" a="1"/>
  <c r="BP11" i="13" s="1"/>
  <c r="AG12" i="13"/>
  <c r="CQ11" i="13" a="1"/>
  <c r="CQ11" i="13" s="1"/>
  <c r="AI11" i="13"/>
  <c r="CS10" i="13" a="1"/>
  <c r="CS10" i="13" s="1"/>
  <c r="BR10" i="13" a="1"/>
  <c r="BR10" i="13" s="1"/>
  <c r="CI15" i="13" a="1"/>
  <c r="CI15" i="13" s="1"/>
  <c r="BH15" i="13" a="1"/>
  <c r="BH15" i="13" s="1"/>
  <c r="Y16" i="13"/>
  <c r="P20" i="13"/>
  <c r="Q20" i="13"/>
  <c r="AZ19" i="13" a="1"/>
  <c r="AZ19" i="13" s="1"/>
  <c r="CA19" i="13" a="1"/>
  <c r="CA19" i="13" s="1"/>
  <c r="CG16" i="13" a="1"/>
  <c r="CG16" i="13" s="1"/>
  <c r="BF16" i="13" a="1"/>
  <c r="BF16" i="13" s="1"/>
  <c r="W17" i="13"/>
  <c r="CK14" i="13" a="1"/>
  <c r="CK14" i="13" s="1"/>
  <c r="BJ14" i="13" a="1"/>
  <c r="BJ14" i="13" s="1"/>
  <c r="AA15" i="13"/>
  <c r="AC14" i="13"/>
  <c r="CM13" i="13" a="1"/>
  <c r="CM13" i="13" s="1"/>
  <c r="BL13" i="13" a="1"/>
  <c r="BL13" i="13" s="1"/>
  <c r="CU9" i="12" a="1"/>
  <c r="CU9" i="12" s="1"/>
  <c r="AK10" i="12"/>
  <c r="BT9" i="12" a="1"/>
  <c r="BT9" i="12" s="1"/>
  <c r="AG12" i="12"/>
  <c r="BP11" i="12" a="1"/>
  <c r="BP11" i="12" s="1"/>
  <c r="CQ11" i="12" a="1"/>
  <c r="CQ11" i="12" s="1"/>
  <c r="CE17" i="12" a="1"/>
  <c r="CE17" i="12" s="1"/>
  <c r="BD17" i="12" a="1"/>
  <c r="BD17" i="12" s="1"/>
  <c r="U18" i="12"/>
  <c r="CG16" i="12" a="1"/>
  <c r="CG16" i="12" s="1"/>
  <c r="BF16" i="12" a="1"/>
  <c r="BF16" i="12" s="1"/>
  <c r="W17" i="12"/>
  <c r="AA15" i="12"/>
  <c r="BJ14" i="12" a="1"/>
  <c r="BJ14" i="12" s="1"/>
  <c r="CK14" i="12" a="1"/>
  <c r="CK14" i="12" s="1"/>
  <c r="BR10" i="12" a="1"/>
  <c r="BR10" i="12" s="1"/>
  <c r="CS10" i="12" a="1"/>
  <c r="CS10" i="12" s="1"/>
  <c r="AI11" i="12"/>
  <c r="BL13" i="12" a="1"/>
  <c r="BL13" i="12" s="1"/>
  <c r="CM13" i="12" a="1"/>
  <c r="CM13" i="12" s="1"/>
  <c r="AC14" i="12"/>
  <c r="CA19" i="12" a="1"/>
  <c r="CA19" i="12" s="1"/>
  <c r="AZ19" i="12" a="1"/>
  <c r="AZ19" i="12" s="1"/>
  <c r="Q20" i="12"/>
  <c r="P20" i="12"/>
  <c r="CO12" i="12" a="1"/>
  <c r="CO12" i="12" s="1"/>
  <c r="BN12" i="12" a="1"/>
  <c r="BN12" i="12" s="1"/>
  <c r="AE13" i="12"/>
  <c r="CI15" i="12" a="1"/>
  <c r="CI15" i="12" s="1"/>
  <c r="BH15" i="12" a="1"/>
  <c r="BH15" i="12" s="1"/>
  <c r="Y16" i="12"/>
  <c r="CC18" i="12" a="1"/>
  <c r="CC18" i="12" s="1"/>
  <c r="BB18" i="12" a="1"/>
  <c r="BB18" i="12" s="1"/>
  <c r="S19" i="12"/>
  <c r="AM9" i="12"/>
  <c r="CW8" i="12" a="1"/>
  <c r="CW8" i="12" s="1"/>
  <c r="BV8" i="12" a="1"/>
  <c r="BV8" i="12" s="1"/>
  <c r="AM10" i="13" l="1"/>
  <c r="BV9" i="13" a="1"/>
  <c r="BV9" i="13" s="1"/>
  <c r="CW9" i="13" a="1"/>
  <c r="CW9" i="13" s="1"/>
  <c r="AE14" i="13"/>
  <c r="CO13" i="13" a="1"/>
  <c r="CO13" i="13" s="1"/>
  <c r="BN13" i="13" a="1"/>
  <c r="BN13" i="13" s="1"/>
  <c r="CM14" i="13" a="1"/>
  <c r="CM14" i="13" s="1"/>
  <c r="BL14" i="13" a="1"/>
  <c r="BL14" i="13" s="1"/>
  <c r="AC15" i="13"/>
  <c r="AI12" i="13"/>
  <c r="CS11" i="13" a="1"/>
  <c r="CS11" i="13" s="1"/>
  <c r="BR11" i="13" a="1"/>
  <c r="BR11" i="13" s="1"/>
  <c r="CC19" i="13" a="1"/>
  <c r="CC19" i="13" s="1"/>
  <c r="S20" i="13"/>
  <c r="BB19" i="13" a="1"/>
  <c r="BB19" i="13" s="1"/>
  <c r="CK15" i="13" a="1"/>
  <c r="CK15" i="13" s="1"/>
  <c r="BJ15" i="13" a="1"/>
  <c r="BJ15" i="13" s="1"/>
  <c r="AA16" i="13"/>
  <c r="CA20" i="13" a="1"/>
  <c r="CA20" i="13" s="1"/>
  <c r="AZ20" i="13" a="1"/>
  <c r="AZ20" i="13" s="1"/>
  <c r="Q21" i="13"/>
  <c r="P21" i="13"/>
  <c r="U19" i="13"/>
  <c r="BD18" i="13" a="1"/>
  <c r="BD18" i="13" s="1"/>
  <c r="CE18" i="13" a="1"/>
  <c r="CE18" i="13" s="1"/>
  <c r="AG13" i="13"/>
  <c r="CQ12" i="13" a="1"/>
  <c r="CQ12" i="13" s="1"/>
  <c r="BP12" i="13" a="1"/>
  <c r="BP12" i="13" s="1"/>
  <c r="Y17" i="13"/>
  <c r="BH16" i="13" a="1"/>
  <c r="BH16" i="13" s="1"/>
  <c r="CI16" i="13" a="1"/>
  <c r="CI16" i="13" s="1"/>
  <c r="AK11" i="13"/>
  <c r="CU10" i="13" a="1"/>
  <c r="CU10" i="13" s="1"/>
  <c r="BT10" i="13" a="1"/>
  <c r="BT10" i="13" s="1"/>
  <c r="W18" i="13"/>
  <c r="BF17" i="13" a="1"/>
  <c r="BF17" i="13" s="1"/>
  <c r="CG17" i="13" a="1"/>
  <c r="CG17" i="13" s="1"/>
  <c r="Y17" i="12"/>
  <c r="BH16" i="12" a="1"/>
  <c r="BH16" i="12" s="1"/>
  <c r="CI16" i="12" a="1"/>
  <c r="CI16" i="12" s="1"/>
  <c r="P21" i="12"/>
  <c r="AZ20" i="12" a="1"/>
  <c r="AZ20" i="12" s="1"/>
  <c r="CA20" i="12" a="1"/>
  <c r="CA20" i="12" s="1"/>
  <c r="Q21" i="12"/>
  <c r="CW9" i="12" a="1"/>
  <c r="CW9" i="12" s="1"/>
  <c r="BV9" i="12" a="1"/>
  <c r="BV9" i="12" s="1"/>
  <c r="AM10" i="12"/>
  <c r="BL14" i="12" a="1"/>
  <c r="BL14" i="12" s="1"/>
  <c r="AC15" i="12"/>
  <c r="CM14" i="12" a="1"/>
  <c r="CM14" i="12" s="1"/>
  <c r="CK15" i="12" a="1"/>
  <c r="CK15" i="12" s="1"/>
  <c r="AA16" i="12"/>
  <c r="BJ15" i="12" a="1"/>
  <c r="BJ15" i="12" s="1"/>
  <c r="CO13" i="12" a="1"/>
  <c r="CO13" i="12" s="1"/>
  <c r="BN13" i="12" a="1"/>
  <c r="BN13" i="12" s="1"/>
  <c r="AE14" i="12"/>
  <c r="W18" i="12"/>
  <c r="CG17" i="12" a="1"/>
  <c r="CG17" i="12" s="1"/>
  <c r="BF17" i="12" a="1"/>
  <c r="BF17" i="12" s="1"/>
  <c r="CQ12" i="12" a="1"/>
  <c r="CQ12" i="12" s="1"/>
  <c r="AG13" i="12"/>
  <c r="BP12" i="12" a="1"/>
  <c r="BP12" i="12" s="1"/>
  <c r="S20" i="12"/>
  <c r="CC19" i="12" a="1"/>
  <c r="CC19" i="12" s="1"/>
  <c r="BB19" i="12" a="1"/>
  <c r="BB19" i="12" s="1"/>
  <c r="BR11" i="12" a="1"/>
  <c r="BR11" i="12" s="1"/>
  <c r="AI12" i="12"/>
  <c r="CS11" i="12" a="1"/>
  <c r="CS11" i="12" s="1"/>
  <c r="CU10" i="12" a="1"/>
  <c r="CU10" i="12" s="1"/>
  <c r="AK11" i="12"/>
  <c r="BT10" i="12" a="1"/>
  <c r="BT10" i="12" s="1"/>
  <c r="BD18" i="12" a="1"/>
  <c r="BD18" i="12" s="1"/>
  <c r="CE18" i="12" a="1"/>
  <c r="CE18" i="12" s="1"/>
  <c r="U19" i="12"/>
  <c r="U20" i="13" l="1"/>
  <c r="CE19" i="13" a="1"/>
  <c r="CE19" i="13" s="1"/>
  <c r="BD19" i="13" a="1"/>
  <c r="BD19" i="13" s="1"/>
  <c r="CC20" i="13" a="1"/>
  <c r="CC20" i="13" s="1"/>
  <c r="BB20" i="13" a="1"/>
  <c r="BB20" i="13" s="1"/>
  <c r="S21" i="13"/>
  <c r="CI17" i="13" a="1"/>
  <c r="CI17" i="13" s="1"/>
  <c r="Y18" i="13"/>
  <c r="BH17" i="13" a="1"/>
  <c r="BH17" i="13" s="1"/>
  <c r="Q22" i="13"/>
  <c r="P22" i="13"/>
  <c r="CA21" i="13" a="1"/>
  <c r="CA21" i="13" s="1"/>
  <c r="AZ21" i="13" a="1"/>
  <c r="AZ21" i="13" s="1"/>
  <c r="CO14" i="13" a="1"/>
  <c r="CO14" i="13" s="1"/>
  <c r="BN14" i="13" a="1"/>
  <c r="BN14" i="13" s="1"/>
  <c r="AE15" i="13"/>
  <c r="W19" i="13"/>
  <c r="BF18" i="13" a="1"/>
  <c r="BF18" i="13" s="1"/>
  <c r="CG18" i="13" a="1"/>
  <c r="CG18" i="13" s="1"/>
  <c r="BP13" i="13" a="1"/>
  <c r="BP13" i="13" s="1"/>
  <c r="AG14" i="13"/>
  <c r="CQ13" i="13" a="1"/>
  <c r="CQ13" i="13" s="1"/>
  <c r="AA17" i="13"/>
  <c r="CK16" i="13" a="1"/>
  <c r="CK16" i="13" s="1"/>
  <c r="BJ16" i="13" a="1"/>
  <c r="BJ16" i="13" s="1"/>
  <c r="CS12" i="13" a="1"/>
  <c r="CS12" i="13" s="1"/>
  <c r="AI13" i="13"/>
  <c r="BR12" i="13" a="1"/>
  <c r="BR12" i="13" s="1"/>
  <c r="AC16" i="13"/>
  <c r="CM15" i="13" a="1"/>
  <c r="CM15" i="13" s="1"/>
  <c r="BL15" i="13" a="1"/>
  <c r="BL15" i="13" s="1"/>
  <c r="AM11" i="13"/>
  <c r="CW10" i="13" a="1"/>
  <c r="CW10" i="13" s="1"/>
  <c r="BV10" i="13" a="1"/>
  <c r="BV10" i="13" s="1"/>
  <c r="AK12" i="13"/>
  <c r="CU11" i="13" a="1"/>
  <c r="CU11" i="13" s="1"/>
  <c r="BT11" i="13" a="1"/>
  <c r="BT11" i="13" s="1"/>
  <c r="CQ13" i="12" a="1"/>
  <c r="CQ13" i="12" s="1"/>
  <c r="AG14" i="12"/>
  <c r="BP13" i="12" a="1"/>
  <c r="BP13" i="12" s="1"/>
  <c r="AA17" i="12"/>
  <c r="CK16" i="12" a="1"/>
  <c r="CK16" i="12" s="1"/>
  <c r="BJ16" i="12" a="1"/>
  <c r="BJ16" i="12" s="1"/>
  <c r="CA21" i="12" a="1"/>
  <c r="CA21" i="12" s="1"/>
  <c r="AZ21" i="12" a="1"/>
  <c r="AZ21" i="12" s="1"/>
  <c r="Q22" i="12"/>
  <c r="P22" i="12"/>
  <c r="AI13" i="12"/>
  <c r="CS12" i="12" a="1"/>
  <c r="CS12" i="12" s="1"/>
  <c r="BR12" i="12" a="1"/>
  <c r="BR12" i="12" s="1"/>
  <c r="CE19" i="12" a="1"/>
  <c r="CE19" i="12" s="1"/>
  <c r="BD19" i="12" a="1"/>
  <c r="BD19" i="12" s="1"/>
  <c r="U20" i="12"/>
  <c r="CG18" i="12" a="1"/>
  <c r="CG18" i="12" s="1"/>
  <c r="BF18" i="12" a="1"/>
  <c r="BF18" i="12" s="1"/>
  <c r="W19" i="12"/>
  <c r="CM15" i="12" a="1"/>
  <c r="CM15" i="12" s="1"/>
  <c r="AC16" i="12"/>
  <c r="BL15" i="12" a="1"/>
  <c r="BL15" i="12" s="1"/>
  <c r="CO14" i="12" a="1"/>
  <c r="CO14" i="12" s="1"/>
  <c r="BN14" i="12" a="1"/>
  <c r="BN14" i="12" s="1"/>
  <c r="AE15" i="12"/>
  <c r="S21" i="12"/>
  <c r="BB20" i="12" a="1"/>
  <c r="BB20" i="12" s="1"/>
  <c r="CC20" i="12" a="1"/>
  <c r="CC20" i="12" s="1"/>
  <c r="CW10" i="12" a="1"/>
  <c r="CW10" i="12" s="1"/>
  <c r="BV10" i="12" a="1"/>
  <c r="BV10" i="12" s="1"/>
  <c r="AM11" i="12"/>
  <c r="CU11" i="12" a="1"/>
  <c r="CU11" i="12" s="1"/>
  <c r="BT11" i="12" a="1"/>
  <c r="BT11" i="12" s="1"/>
  <c r="AK12" i="12"/>
  <c r="Y18" i="12"/>
  <c r="CI17" i="12" a="1"/>
  <c r="CI17" i="12" s="1"/>
  <c r="BH17" i="12" a="1"/>
  <c r="BH17" i="12" s="1"/>
  <c r="AM12" i="13" l="1"/>
  <c r="CW11" i="13" a="1"/>
  <c r="CW11" i="13" s="1"/>
  <c r="BV11" i="13" a="1"/>
  <c r="BV11" i="13" s="1"/>
  <c r="AE16" i="13"/>
  <c r="CO15" i="13" a="1"/>
  <c r="CO15" i="13" s="1"/>
  <c r="BN15" i="13" a="1"/>
  <c r="BN15" i="13" s="1"/>
  <c r="Y19" i="13"/>
  <c r="CI18" i="13" a="1"/>
  <c r="CI18" i="13" s="1"/>
  <c r="BH18" i="13" a="1"/>
  <c r="BH18" i="13" s="1"/>
  <c r="CC21" i="13" a="1"/>
  <c r="CC21" i="13" s="1"/>
  <c r="BB21" i="13" a="1"/>
  <c r="BB21" i="13" s="1"/>
  <c r="S22" i="13"/>
  <c r="AC17" i="13"/>
  <c r="CM16" i="13" a="1"/>
  <c r="CM16" i="13" s="1"/>
  <c r="BL16" i="13" a="1"/>
  <c r="BL16" i="13" s="1"/>
  <c r="AG15" i="13"/>
  <c r="BP14" i="13" a="1"/>
  <c r="BP14" i="13" s="1"/>
  <c r="CQ14" i="13" a="1"/>
  <c r="CQ14" i="13" s="1"/>
  <c r="AA18" i="13"/>
  <c r="CK17" i="13" a="1"/>
  <c r="CK17" i="13" s="1"/>
  <c r="BJ17" i="13" a="1"/>
  <c r="BJ17" i="13" s="1"/>
  <c r="AK13" i="13"/>
  <c r="CU12" i="13" a="1"/>
  <c r="CU12" i="13" s="1"/>
  <c r="BT12" i="13" a="1"/>
  <c r="BT12" i="13" s="1"/>
  <c r="CS13" i="13" a="1"/>
  <c r="CS13" i="13" s="1"/>
  <c r="BR13" i="13" a="1"/>
  <c r="BR13" i="13" s="1"/>
  <c r="AI14" i="13"/>
  <c r="Q23" i="13"/>
  <c r="AZ22" i="13" a="1"/>
  <c r="AZ22" i="13" s="1"/>
  <c r="CA22" i="13" a="1"/>
  <c r="CA22" i="13" s="1"/>
  <c r="P23" i="13"/>
  <c r="CG19" i="13" a="1"/>
  <c r="CG19" i="13" s="1"/>
  <c r="BF19" i="13" a="1"/>
  <c r="BF19" i="13" s="1"/>
  <c r="W20" i="13"/>
  <c r="CE20" i="13" a="1"/>
  <c r="CE20" i="13" s="1"/>
  <c r="BD20" i="13" a="1"/>
  <c r="BD20" i="13" s="1"/>
  <c r="U21" i="13"/>
  <c r="U21" i="12"/>
  <c r="BD20" i="12" a="1"/>
  <c r="BD20" i="12" s="1"/>
  <c r="CE20" i="12" a="1"/>
  <c r="CE20" i="12" s="1"/>
  <c r="Y19" i="12"/>
  <c r="CI18" i="12" a="1"/>
  <c r="CI18" i="12" s="1"/>
  <c r="BH18" i="12" a="1"/>
  <c r="BH18" i="12" s="1"/>
  <c r="BL16" i="12" a="1"/>
  <c r="BL16" i="12" s="1"/>
  <c r="CM16" i="12" a="1"/>
  <c r="CM16" i="12" s="1"/>
  <c r="AC17" i="12"/>
  <c r="BT12" i="12" a="1"/>
  <c r="BT12" i="12" s="1"/>
  <c r="CU12" i="12" a="1"/>
  <c r="CU12" i="12" s="1"/>
  <c r="AK13" i="12"/>
  <c r="S22" i="12"/>
  <c r="CC21" i="12" a="1"/>
  <c r="CC21" i="12" s="1"/>
  <c r="BB21" i="12" a="1"/>
  <c r="BB21" i="12" s="1"/>
  <c r="CK17" i="12" a="1"/>
  <c r="CK17" i="12" s="1"/>
  <c r="BJ17" i="12" a="1"/>
  <c r="BJ17" i="12" s="1"/>
  <c r="AA18" i="12"/>
  <c r="BF19" i="12" a="1"/>
  <c r="BF19" i="12" s="1"/>
  <c r="CG19" i="12" a="1"/>
  <c r="CG19" i="12" s="1"/>
  <c r="W20" i="12"/>
  <c r="AI14" i="12"/>
  <c r="BR13" i="12" a="1"/>
  <c r="BR13" i="12" s="1"/>
  <c r="CS13" i="12" a="1"/>
  <c r="CS13" i="12" s="1"/>
  <c r="AG15" i="12"/>
  <c r="BP14" i="12" a="1"/>
  <c r="BP14" i="12" s="1"/>
  <c r="CQ14" i="12" a="1"/>
  <c r="CQ14" i="12" s="1"/>
  <c r="CW11" i="12" a="1"/>
  <c r="CW11" i="12" s="1"/>
  <c r="BV11" i="12" a="1"/>
  <c r="BV11" i="12" s="1"/>
  <c r="AM12" i="12"/>
  <c r="AE16" i="12"/>
  <c r="CO15" i="12" a="1"/>
  <c r="CO15" i="12" s="1"/>
  <c r="BN15" i="12" a="1"/>
  <c r="BN15" i="12" s="1"/>
  <c r="P23" i="12"/>
  <c r="AZ22" i="12" a="1"/>
  <c r="AZ22" i="12" s="1"/>
  <c r="Q23" i="12"/>
  <c r="CA22" i="12" a="1"/>
  <c r="CA22" i="12" s="1"/>
  <c r="CQ15" i="13" l="1" a="1"/>
  <c r="CQ15" i="13" s="1"/>
  <c r="BP15" i="13" a="1"/>
  <c r="BP15" i="13" s="1"/>
  <c r="AG16" i="13"/>
  <c r="CI19" i="13" a="1"/>
  <c r="CI19" i="13" s="1"/>
  <c r="BH19" i="13" a="1"/>
  <c r="BH19" i="13" s="1"/>
  <c r="Y20" i="13"/>
  <c r="AK14" i="13"/>
  <c r="CU13" i="13" a="1"/>
  <c r="CU13" i="13" s="1"/>
  <c r="BT13" i="13" a="1"/>
  <c r="BT13" i="13" s="1"/>
  <c r="CE21" i="13" a="1"/>
  <c r="CE21" i="13" s="1"/>
  <c r="BD21" i="13" a="1"/>
  <c r="BD21" i="13" s="1"/>
  <c r="U22" i="13"/>
  <c r="BL17" i="13" a="1"/>
  <c r="BL17" i="13" s="1"/>
  <c r="CM17" i="13" a="1"/>
  <c r="CM17" i="13" s="1"/>
  <c r="AC18" i="13"/>
  <c r="Q24" i="13"/>
  <c r="P24" i="13"/>
  <c r="AZ23" i="13" a="1"/>
  <c r="AZ23" i="13" s="1"/>
  <c r="CA23" i="13" a="1"/>
  <c r="CA23" i="13" s="1"/>
  <c r="CC22" i="13" a="1"/>
  <c r="CC22" i="13" s="1"/>
  <c r="S23" i="13"/>
  <c r="BB22" i="13" a="1"/>
  <c r="BB22" i="13" s="1"/>
  <c r="CO16" i="13" a="1"/>
  <c r="CO16" i="13" s="1"/>
  <c r="BN16" i="13" a="1"/>
  <c r="BN16" i="13" s="1"/>
  <c r="AE17" i="13"/>
  <c r="CS14" i="13" a="1"/>
  <c r="CS14" i="13" s="1"/>
  <c r="BR14" i="13" a="1"/>
  <c r="BR14" i="13" s="1"/>
  <c r="AI15" i="13"/>
  <c r="CK18" i="13" a="1"/>
  <c r="CK18" i="13" s="1"/>
  <c r="AA19" i="13"/>
  <c r="BJ18" i="13" a="1"/>
  <c r="BJ18" i="13" s="1"/>
  <c r="W21" i="13"/>
  <c r="BF20" i="13" a="1"/>
  <c r="BF20" i="13" s="1"/>
  <c r="CG20" i="13" a="1"/>
  <c r="CG20" i="13" s="1"/>
  <c r="AM13" i="13"/>
  <c r="BV12" i="13" a="1"/>
  <c r="BV12" i="13" s="1"/>
  <c r="CW12" i="13" a="1"/>
  <c r="CW12" i="13" s="1"/>
  <c r="CO16" i="12" a="1"/>
  <c r="CO16" i="12" s="1"/>
  <c r="BN16" i="12" a="1"/>
  <c r="BN16" i="12" s="1"/>
  <c r="AE17" i="12"/>
  <c r="CW12" i="12" a="1"/>
  <c r="CW12" i="12" s="1"/>
  <c r="BV12" i="12" a="1"/>
  <c r="BV12" i="12" s="1"/>
  <c r="AM13" i="12"/>
  <c r="AI15" i="12"/>
  <c r="CS14" i="12" a="1"/>
  <c r="CS14" i="12" s="1"/>
  <c r="BR14" i="12" a="1"/>
  <c r="BR14" i="12" s="1"/>
  <c r="CG20" i="12" a="1"/>
  <c r="CG20" i="12" s="1"/>
  <c r="BF20" i="12" a="1"/>
  <c r="BF20" i="12" s="1"/>
  <c r="W21" i="12"/>
  <c r="CC22" i="12" a="1"/>
  <c r="CC22" i="12" s="1"/>
  <c r="BB22" i="12" a="1"/>
  <c r="BB22" i="12" s="1"/>
  <c r="S23" i="12"/>
  <c r="CA23" i="12" a="1"/>
  <c r="CA23" i="12" s="1"/>
  <c r="Q24" i="12"/>
  <c r="AZ23" i="12" a="1"/>
  <c r="AZ23" i="12" s="1"/>
  <c r="P24" i="12"/>
  <c r="BT13" i="12" a="1"/>
  <c r="BT13" i="12" s="1"/>
  <c r="AK14" i="12"/>
  <c r="CU13" i="12" a="1"/>
  <c r="CU13" i="12" s="1"/>
  <c r="CI19" i="12" a="1"/>
  <c r="CI19" i="12" s="1"/>
  <c r="BH19" i="12" a="1"/>
  <c r="BH19" i="12" s="1"/>
  <c r="Y20" i="12"/>
  <c r="CK18" i="12" a="1"/>
  <c r="CK18" i="12" s="1"/>
  <c r="BJ18" i="12" a="1"/>
  <c r="BJ18" i="12" s="1"/>
  <c r="AA19" i="12"/>
  <c r="CQ15" i="12" a="1"/>
  <c r="CQ15" i="12" s="1"/>
  <c r="BP15" i="12" a="1"/>
  <c r="BP15" i="12" s="1"/>
  <c r="AG16" i="12"/>
  <c r="CM17" i="12" a="1"/>
  <c r="CM17" i="12" s="1"/>
  <c r="BL17" i="12" a="1"/>
  <c r="BL17" i="12" s="1"/>
  <c r="AC18" i="12"/>
  <c r="BD21" i="12" a="1"/>
  <c r="BD21" i="12" s="1"/>
  <c r="CE21" i="12" a="1"/>
  <c r="CE21" i="12" s="1"/>
  <c r="U22" i="12"/>
  <c r="CG21" i="13" l="1" a="1"/>
  <c r="CG21" i="13" s="1"/>
  <c r="BF21" i="13" a="1"/>
  <c r="BF21" i="13" s="1"/>
  <c r="W22" i="13"/>
  <c r="CA24" i="13" a="1"/>
  <c r="CA24" i="13" s="1"/>
  <c r="AZ24" i="13" a="1"/>
  <c r="AZ24" i="13" s="1"/>
  <c r="Q25" i="13"/>
  <c r="P25" i="13"/>
  <c r="CU14" i="13" a="1"/>
  <c r="CU14" i="13" s="1"/>
  <c r="BT14" i="13" a="1"/>
  <c r="BT14" i="13" s="1"/>
  <c r="AK15" i="13"/>
  <c r="CK19" i="13" a="1"/>
  <c r="CK19" i="13" s="1"/>
  <c r="BJ19" i="13" a="1"/>
  <c r="BJ19" i="13" s="1"/>
  <c r="AA20" i="13"/>
  <c r="CI20" i="13" a="1"/>
  <c r="CI20" i="13" s="1"/>
  <c r="BH20" i="13" a="1"/>
  <c r="BH20" i="13" s="1"/>
  <c r="Y21" i="13"/>
  <c r="AC19" i="13"/>
  <c r="BL18" i="13" a="1"/>
  <c r="BL18" i="13" s="1"/>
  <c r="CM18" i="13" a="1"/>
  <c r="CM18" i="13" s="1"/>
  <c r="CC23" i="13" a="1"/>
  <c r="CC23" i="13" s="1"/>
  <c r="S24" i="13"/>
  <c r="BB23" i="13" a="1"/>
  <c r="BB23" i="13" s="1"/>
  <c r="BR15" i="13" a="1"/>
  <c r="BR15" i="13" s="1"/>
  <c r="AI16" i="13"/>
  <c r="CS15" i="13" a="1"/>
  <c r="CS15" i="13" s="1"/>
  <c r="U23" i="13"/>
  <c r="BD22" i="13" a="1"/>
  <c r="BD22" i="13" s="1"/>
  <c r="CE22" i="13" a="1"/>
  <c r="CE22" i="13" s="1"/>
  <c r="AM14" i="13"/>
  <c r="CW13" i="13" a="1"/>
  <c r="CW13" i="13" s="1"/>
  <c r="BV13" i="13" a="1"/>
  <c r="BV13" i="13" s="1"/>
  <c r="AG17" i="13"/>
  <c r="CQ16" i="13" a="1"/>
  <c r="CQ16" i="13" s="1"/>
  <c r="BP16" i="13" a="1"/>
  <c r="BP16" i="13" s="1"/>
  <c r="AE18" i="13"/>
  <c r="BN17" i="13" a="1"/>
  <c r="BN17" i="13" s="1"/>
  <c r="CO17" i="13" a="1"/>
  <c r="CO17" i="13" s="1"/>
  <c r="BP16" i="12" a="1"/>
  <c r="BP16" i="12" s="1"/>
  <c r="CQ16" i="12" a="1"/>
  <c r="CQ16" i="12" s="1"/>
  <c r="AG17" i="12"/>
  <c r="S24" i="12"/>
  <c r="CC23" i="12" a="1"/>
  <c r="CC23" i="12" s="1"/>
  <c r="BB23" i="12" a="1"/>
  <c r="BB23" i="12" s="1"/>
  <c r="AI16" i="12"/>
  <c r="CS15" i="12" a="1"/>
  <c r="CS15" i="12" s="1"/>
  <c r="BR15" i="12" a="1"/>
  <c r="BR15" i="12" s="1"/>
  <c r="CW13" i="12" a="1"/>
  <c r="CW13" i="12" s="1"/>
  <c r="BV13" i="12" a="1"/>
  <c r="BV13" i="12" s="1"/>
  <c r="AM14" i="12"/>
  <c r="CE22" i="12" a="1"/>
  <c r="CE22" i="12" s="1"/>
  <c r="U23" i="12"/>
  <c r="BD22" i="12" a="1"/>
  <c r="BD22" i="12" s="1"/>
  <c r="AK15" i="12"/>
  <c r="CU14" i="12" a="1"/>
  <c r="CU14" i="12" s="1"/>
  <c r="BT14" i="12" a="1"/>
  <c r="BT14" i="12" s="1"/>
  <c r="CK19" i="12" a="1"/>
  <c r="CK19" i="12" s="1"/>
  <c r="BJ19" i="12" a="1"/>
  <c r="BJ19" i="12" s="1"/>
  <c r="AA20" i="12"/>
  <c r="BF21" i="12" a="1"/>
  <c r="BF21" i="12" s="1"/>
  <c r="W22" i="12"/>
  <c r="CG21" i="12" a="1"/>
  <c r="CG21" i="12" s="1"/>
  <c r="BN17" i="12" a="1"/>
  <c r="BN17" i="12" s="1"/>
  <c r="AE18" i="12"/>
  <c r="CO17" i="12" a="1"/>
  <c r="CO17" i="12" s="1"/>
  <c r="AC19" i="12"/>
  <c r="BL18" i="12" a="1"/>
  <c r="BL18" i="12" s="1"/>
  <c r="CM18" i="12" a="1"/>
  <c r="CM18" i="12" s="1"/>
  <c r="Y21" i="12"/>
  <c r="CI20" i="12" a="1"/>
  <c r="CI20" i="12" s="1"/>
  <c r="BH20" i="12" a="1"/>
  <c r="BH20" i="12" s="1"/>
  <c r="P25" i="12"/>
  <c r="Q25" i="12"/>
  <c r="AZ24" i="12" a="1"/>
  <c r="AZ24" i="12" s="1"/>
  <c r="CA24" i="12" a="1"/>
  <c r="CA24" i="12" s="1"/>
  <c r="CQ17" i="13" l="1" a="1"/>
  <c r="CQ17" i="13" s="1"/>
  <c r="AG18" i="13"/>
  <c r="BP17" i="13" a="1"/>
  <c r="BP17" i="13" s="1"/>
  <c r="AI17" i="13"/>
  <c r="CS16" i="13" a="1"/>
  <c r="CS16" i="13" s="1"/>
  <c r="BR16" i="13" a="1"/>
  <c r="BR16" i="13" s="1"/>
  <c r="Y22" i="13"/>
  <c r="BH21" i="13" a="1"/>
  <c r="BH21" i="13" s="1"/>
  <c r="CI21" i="13" a="1"/>
  <c r="CI21" i="13" s="1"/>
  <c r="P26" i="13"/>
  <c r="CA25" i="13" a="1"/>
  <c r="CA25" i="13" s="1"/>
  <c r="AZ25" i="13" a="1"/>
  <c r="AZ25" i="13" s="1"/>
  <c r="Q26" i="13"/>
  <c r="CW14" i="13" a="1"/>
  <c r="CW14" i="13" s="1"/>
  <c r="BV14" i="13" a="1"/>
  <c r="BV14" i="13" s="1"/>
  <c r="AM15" i="13"/>
  <c r="S25" i="13"/>
  <c r="CC24" i="13" a="1"/>
  <c r="CC24" i="13" s="1"/>
  <c r="BB24" i="13" a="1"/>
  <c r="BB24" i="13" s="1"/>
  <c r="CK20" i="13" a="1"/>
  <c r="CK20" i="13" s="1"/>
  <c r="BJ20" i="13" a="1"/>
  <c r="BJ20" i="13" s="1"/>
  <c r="AA21" i="13"/>
  <c r="AE19" i="13"/>
  <c r="BN18" i="13" a="1"/>
  <c r="BN18" i="13" s="1"/>
  <c r="CO18" i="13" a="1"/>
  <c r="CO18" i="13" s="1"/>
  <c r="BF22" i="13" a="1"/>
  <c r="BF22" i="13" s="1"/>
  <c r="CG22" i="13" a="1"/>
  <c r="CG22" i="13" s="1"/>
  <c r="W23" i="13"/>
  <c r="CE23" i="13" a="1"/>
  <c r="CE23" i="13" s="1"/>
  <c r="U24" i="13"/>
  <c r="BD23" i="13" a="1"/>
  <c r="BD23" i="13" s="1"/>
  <c r="AK16" i="13"/>
  <c r="CU15" i="13" a="1"/>
  <c r="CU15" i="13" s="1"/>
  <c r="BT15" i="13" a="1"/>
  <c r="BT15" i="13" s="1"/>
  <c r="BL19" i="13" a="1"/>
  <c r="BL19" i="13" s="1"/>
  <c r="AC20" i="13"/>
  <c r="CM19" i="13" a="1"/>
  <c r="CM19" i="13" s="1"/>
  <c r="CU15" i="12" a="1"/>
  <c r="CU15" i="12" s="1"/>
  <c r="AK16" i="12"/>
  <c r="BT15" i="12" a="1"/>
  <c r="BT15" i="12" s="1"/>
  <c r="CI21" i="12" a="1"/>
  <c r="CI21" i="12" s="1"/>
  <c r="BH21" i="12" a="1"/>
  <c r="BH21" i="12" s="1"/>
  <c r="Y22" i="12"/>
  <c r="CG22" i="12" a="1"/>
  <c r="CG22" i="12" s="1"/>
  <c r="W23" i="12"/>
  <c r="BF22" i="12" a="1"/>
  <c r="BF22" i="12" s="1"/>
  <c r="AI17" i="12"/>
  <c r="CS16" i="12" a="1"/>
  <c r="CS16" i="12" s="1"/>
  <c r="BR16" i="12" a="1"/>
  <c r="BR16" i="12" s="1"/>
  <c r="CE23" i="12" a="1"/>
  <c r="CE23" i="12" s="1"/>
  <c r="BD23" i="12" a="1"/>
  <c r="BD23" i="12" s="1"/>
  <c r="U24" i="12"/>
  <c r="BJ20" i="12" a="1"/>
  <c r="BJ20" i="12" s="1"/>
  <c r="CK20" i="12" a="1"/>
  <c r="CK20" i="12" s="1"/>
  <c r="AA21" i="12"/>
  <c r="CM19" i="12" a="1"/>
  <c r="CM19" i="12" s="1"/>
  <c r="BL19" i="12" a="1"/>
  <c r="BL19" i="12" s="1"/>
  <c r="AC20" i="12"/>
  <c r="CW14" i="12" a="1"/>
  <c r="CW14" i="12" s="1"/>
  <c r="BV14" i="12" a="1"/>
  <c r="BV14" i="12" s="1"/>
  <c r="AM15" i="12"/>
  <c r="CC24" i="12" a="1"/>
  <c r="CC24" i="12" s="1"/>
  <c r="BB24" i="12" a="1"/>
  <c r="BB24" i="12" s="1"/>
  <c r="S25" i="12"/>
  <c r="CA25" i="12" a="1"/>
  <c r="CA25" i="12" s="1"/>
  <c r="AZ25" i="12" a="1"/>
  <c r="AZ25" i="12" s="1"/>
  <c r="Q26" i="12"/>
  <c r="P26" i="12"/>
  <c r="AG18" i="12"/>
  <c r="BP17" i="12" a="1"/>
  <c r="BP17" i="12" s="1"/>
  <c r="CQ17" i="12" a="1"/>
  <c r="CQ17" i="12" s="1"/>
  <c r="BN18" i="12" a="1"/>
  <c r="BN18" i="12" s="1"/>
  <c r="AE19" i="12"/>
  <c r="CO18" i="12" a="1"/>
  <c r="CO18" i="12" s="1"/>
  <c r="AK17" i="13" l="1"/>
  <c r="CU16" i="13" a="1"/>
  <c r="CU16" i="13" s="1"/>
  <c r="BT16" i="13" a="1"/>
  <c r="BT16" i="13" s="1"/>
  <c r="AM16" i="13"/>
  <c r="CW15" i="13" a="1"/>
  <c r="CW15" i="13" s="1"/>
  <c r="BV15" i="13" a="1"/>
  <c r="BV15" i="13" s="1"/>
  <c r="CE24" i="13" a="1"/>
  <c r="CE24" i="13" s="1"/>
  <c r="BD24" i="13" a="1"/>
  <c r="BD24" i="13" s="1"/>
  <c r="U25" i="13"/>
  <c r="CK21" i="13" a="1"/>
  <c r="CK21" i="13" s="1"/>
  <c r="BJ21" i="13" a="1"/>
  <c r="BJ21" i="13" s="1"/>
  <c r="AA22" i="13"/>
  <c r="Q27" i="13"/>
  <c r="P27" i="13"/>
  <c r="AZ26" i="13" a="1"/>
  <c r="AZ26" i="13" s="1"/>
  <c r="CA26" i="13" a="1"/>
  <c r="CA26" i="13" s="1"/>
  <c r="Y23" i="13"/>
  <c r="BH22" i="13" a="1"/>
  <c r="BH22" i="13" s="1"/>
  <c r="CI22" i="13" a="1"/>
  <c r="CI22" i="13" s="1"/>
  <c r="CM20" i="13" a="1"/>
  <c r="CM20" i="13" s="1"/>
  <c r="BL20" i="13" a="1"/>
  <c r="BL20" i="13" s="1"/>
  <c r="AC21" i="13"/>
  <c r="CG23" i="13" a="1"/>
  <c r="CG23" i="13" s="1"/>
  <c r="W24" i="13"/>
  <c r="BF23" i="13" a="1"/>
  <c r="BF23" i="13" s="1"/>
  <c r="AI18" i="13"/>
  <c r="CS17" i="13" a="1"/>
  <c r="CS17" i="13" s="1"/>
  <c r="BR17" i="13" a="1"/>
  <c r="BR17" i="13" s="1"/>
  <c r="AE20" i="13"/>
  <c r="CO19" i="13" a="1"/>
  <c r="CO19" i="13" s="1"/>
  <c r="BN19" i="13" a="1"/>
  <c r="BN19" i="13" s="1"/>
  <c r="AG19" i="13"/>
  <c r="BP18" i="13" a="1"/>
  <c r="BP18" i="13" s="1"/>
  <c r="CQ18" i="13" a="1"/>
  <c r="CQ18" i="13" s="1"/>
  <c r="CC25" i="13" a="1"/>
  <c r="CC25" i="13" s="1"/>
  <c r="BB25" i="13" a="1"/>
  <c r="BB25" i="13" s="1"/>
  <c r="S26" i="13"/>
  <c r="CQ18" i="12" a="1"/>
  <c r="CQ18" i="12" s="1"/>
  <c r="AG19" i="12"/>
  <c r="BP18" i="12" a="1"/>
  <c r="BP18" i="12" s="1"/>
  <c r="CW15" i="12" a="1"/>
  <c r="CW15" i="12" s="1"/>
  <c r="BV15" i="12" a="1"/>
  <c r="BV15" i="12" s="1"/>
  <c r="AM16" i="12"/>
  <c r="W24" i="12"/>
  <c r="BF23" i="12" a="1"/>
  <c r="BF23" i="12" s="1"/>
  <c r="CG23" i="12" a="1"/>
  <c r="CG23" i="12" s="1"/>
  <c r="CE24" i="12" a="1"/>
  <c r="CE24" i="12" s="1"/>
  <c r="BD24" i="12" a="1"/>
  <c r="BD24" i="12" s="1"/>
  <c r="U25" i="12"/>
  <c r="CA26" i="12" a="1"/>
  <c r="CA26" i="12" s="1"/>
  <c r="P27" i="12"/>
  <c r="Q27" i="12"/>
  <c r="AZ26" i="12" a="1"/>
  <c r="AZ26" i="12" s="1"/>
  <c r="Y23" i="12"/>
  <c r="BH22" i="12" a="1"/>
  <c r="BH22" i="12" s="1"/>
  <c r="CI22" i="12" a="1"/>
  <c r="CI22" i="12" s="1"/>
  <c r="BL20" i="12" a="1"/>
  <c r="BL20" i="12" s="1"/>
  <c r="AC21" i="12"/>
  <c r="CM20" i="12" a="1"/>
  <c r="CM20" i="12" s="1"/>
  <c r="AE20" i="12"/>
  <c r="CO19" i="12" a="1"/>
  <c r="CO19" i="12" s="1"/>
  <c r="BN19" i="12" a="1"/>
  <c r="BN19" i="12" s="1"/>
  <c r="S26" i="12"/>
  <c r="CC25" i="12" a="1"/>
  <c r="CC25" i="12" s="1"/>
  <c r="BB25" i="12" a="1"/>
  <c r="BB25" i="12" s="1"/>
  <c r="CK21" i="12" a="1"/>
  <c r="CK21" i="12" s="1"/>
  <c r="BJ21" i="12" a="1"/>
  <c r="BJ21" i="12" s="1"/>
  <c r="AA22" i="12"/>
  <c r="AI18" i="12"/>
  <c r="CS17" i="12" a="1"/>
  <c r="CS17" i="12" s="1"/>
  <c r="BR17" i="12" a="1"/>
  <c r="BR17" i="12" s="1"/>
  <c r="AK17" i="12"/>
  <c r="BT16" i="12" a="1"/>
  <c r="BT16" i="12" s="1"/>
  <c r="CU16" i="12" a="1"/>
  <c r="CU16" i="12" s="1"/>
  <c r="AG20" i="13" l="1"/>
  <c r="CQ19" i="13" a="1"/>
  <c r="CQ19" i="13" s="1"/>
  <c r="BP19" i="13" a="1"/>
  <c r="BP19" i="13" s="1"/>
  <c r="W25" i="13"/>
  <c r="BF24" i="13" a="1"/>
  <c r="BF24" i="13" s="1"/>
  <c r="CG24" i="13" a="1"/>
  <c r="CG24" i="13" s="1"/>
  <c r="CM21" i="13" a="1"/>
  <c r="CM21" i="13" s="1"/>
  <c r="BL21" i="13" a="1"/>
  <c r="BL21" i="13" s="1"/>
  <c r="AC22" i="13"/>
  <c r="CK22" i="13" a="1"/>
  <c r="CK22" i="13" s="1"/>
  <c r="AA23" i="13"/>
  <c r="BJ22" i="13" a="1"/>
  <c r="BJ22" i="13" s="1"/>
  <c r="CW16" i="13" a="1"/>
  <c r="CW16" i="13" s="1"/>
  <c r="BV16" i="13" a="1"/>
  <c r="BV16" i="13" s="1"/>
  <c r="AM17" i="13"/>
  <c r="AE21" i="13"/>
  <c r="CO20" i="13" a="1"/>
  <c r="CO20" i="13" s="1"/>
  <c r="BN20" i="13" a="1"/>
  <c r="BN20" i="13" s="1"/>
  <c r="CS18" i="13" a="1"/>
  <c r="CS18" i="13" s="1"/>
  <c r="AI19" i="13"/>
  <c r="BR18" i="13" a="1"/>
  <c r="BR18" i="13" s="1"/>
  <c r="S27" i="13"/>
  <c r="CC26" i="13" a="1"/>
  <c r="CC26" i="13" s="1"/>
  <c r="BB26" i="13" a="1"/>
  <c r="BB26" i="13" s="1"/>
  <c r="Q28" i="13"/>
  <c r="P28" i="13"/>
  <c r="CA27" i="13" a="1"/>
  <c r="CA27" i="13" s="1"/>
  <c r="AZ27" i="13" a="1"/>
  <c r="AZ27" i="13" s="1"/>
  <c r="Y24" i="13"/>
  <c r="BH23" i="13" a="1"/>
  <c r="BH23" i="13" s="1"/>
  <c r="CI23" i="13" a="1"/>
  <c r="CI23" i="13" s="1"/>
  <c r="U26" i="13"/>
  <c r="CE25" i="13" a="1"/>
  <c r="CE25" i="13" s="1"/>
  <c r="BD25" i="13" a="1"/>
  <c r="BD25" i="13" s="1"/>
  <c r="AK18" i="13"/>
  <c r="CU17" i="13" a="1"/>
  <c r="CU17" i="13" s="1"/>
  <c r="BT17" i="13" a="1"/>
  <c r="BT17" i="13" s="1"/>
  <c r="CS18" i="12" a="1"/>
  <c r="CS18" i="12" s="1"/>
  <c r="BR18" i="12" a="1"/>
  <c r="BR18" i="12" s="1"/>
  <c r="AI19" i="12"/>
  <c r="CG24" i="12" a="1"/>
  <c r="CG24" i="12" s="1"/>
  <c r="BF24" i="12" a="1"/>
  <c r="BF24" i="12" s="1"/>
  <c r="W25" i="12"/>
  <c r="CW16" i="12" a="1"/>
  <c r="CW16" i="12" s="1"/>
  <c r="BV16" i="12" a="1"/>
  <c r="BV16" i="12" s="1"/>
  <c r="AM17" i="12"/>
  <c r="AZ27" i="12" a="1"/>
  <c r="AZ27" i="12" s="1"/>
  <c r="CA27" i="12" a="1"/>
  <c r="CA27" i="12" s="1"/>
  <c r="Q28" i="12"/>
  <c r="P28" i="12"/>
  <c r="AC22" i="12"/>
  <c r="CM21" i="12" a="1"/>
  <c r="CM21" i="12" s="1"/>
  <c r="BL21" i="12" a="1"/>
  <c r="BL21" i="12" s="1"/>
  <c r="U26" i="12"/>
  <c r="CE25" i="12" a="1"/>
  <c r="CE25" i="12" s="1"/>
  <c r="BD25" i="12" a="1"/>
  <c r="BD25" i="12" s="1"/>
  <c r="CO20" i="12" a="1"/>
  <c r="CO20" i="12" s="1"/>
  <c r="BN20" i="12" a="1"/>
  <c r="BN20" i="12" s="1"/>
  <c r="AE21" i="12"/>
  <c r="CU17" i="12" a="1"/>
  <c r="CU17" i="12" s="1"/>
  <c r="BT17" i="12" a="1"/>
  <c r="BT17" i="12" s="1"/>
  <c r="AK18" i="12"/>
  <c r="CK22" i="12" a="1"/>
  <c r="CK22" i="12" s="1"/>
  <c r="BJ22" i="12" a="1"/>
  <c r="BJ22" i="12" s="1"/>
  <c r="AA23" i="12"/>
  <c r="CC26" i="12" a="1"/>
  <c r="CC26" i="12" s="1"/>
  <c r="BB26" i="12" a="1"/>
  <c r="BB26" i="12" s="1"/>
  <c r="S27" i="12"/>
  <c r="AG20" i="12"/>
  <c r="BP19" i="12" a="1"/>
  <c r="BP19" i="12" s="1"/>
  <c r="CQ19" i="12" a="1"/>
  <c r="CQ19" i="12" s="1"/>
  <c r="BH23" i="12" a="1"/>
  <c r="BH23" i="12" s="1"/>
  <c r="CI23" i="12" a="1"/>
  <c r="CI23" i="12" s="1"/>
  <c r="Y24" i="12"/>
  <c r="AM18" i="13" l="1"/>
  <c r="BV17" i="13" a="1"/>
  <c r="BV17" i="13" s="1"/>
  <c r="CW17" i="13" a="1"/>
  <c r="CW17" i="13" s="1"/>
  <c r="BD26" i="13" a="1"/>
  <c r="BD26" i="13" s="1"/>
  <c r="CE26" i="13" a="1"/>
  <c r="CE26" i="13" s="1"/>
  <c r="U27" i="13"/>
  <c r="CO21" i="13" a="1"/>
  <c r="CO21" i="13" s="1"/>
  <c r="BN21" i="13" a="1"/>
  <c r="BN21" i="13" s="1"/>
  <c r="AE22" i="13"/>
  <c r="S28" i="13"/>
  <c r="BB27" i="13" a="1"/>
  <c r="BB27" i="13" s="1"/>
  <c r="CC27" i="13" a="1"/>
  <c r="CC27" i="13" s="1"/>
  <c r="CS19" i="13" a="1"/>
  <c r="CS19" i="13" s="1"/>
  <c r="BR19" i="13" a="1"/>
  <c r="BR19" i="13" s="1"/>
  <c r="AI20" i="13"/>
  <c r="CG25" i="13" a="1"/>
  <c r="CG25" i="13" s="1"/>
  <c r="BF25" i="13" a="1"/>
  <c r="BF25" i="13" s="1"/>
  <c r="W26" i="13"/>
  <c r="AK19" i="13"/>
  <c r="BT18" i="13" a="1"/>
  <c r="BT18" i="13" s="1"/>
  <c r="CU18" i="13" a="1"/>
  <c r="CU18" i="13" s="1"/>
  <c r="CK23" i="13" a="1"/>
  <c r="CK23" i="13" s="1"/>
  <c r="AA24" i="13"/>
  <c r="BJ23" i="13" a="1"/>
  <c r="BJ23" i="13" s="1"/>
  <c r="CI24" i="13" a="1"/>
  <c r="CI24" i="13" s="1"/>
  <c r="BH24" i="13" a="1"/>
  <c r="BH24" i="13" s="1"/>
  <c r="Y25" i="13"/>
  <c r="P29" i="13"/>
  <c r="AZ28" i="13" a="1"/>
  <c r="AZ28" i="13" s="1"/>
  <c r="Q29" i="13"/>
  <c r="CA28" i="13" a="1"/>
  <c r="CA28" i="13" s="1"/>
  <c r="AC23" i="13"/>
  <c r="CM22" i="13" a="1"/>
  <c r="CM22" i="13" s="1"/>
  <c r="BL22" i="13" a="1"/>
  <c r="BL22" i="13" s="1"/>
  <c r="CQ20" i="13" a="1"/>
  <c r="CQ20" i="13" s="1"/>
  <c r="BP20" i="13" a="1"/>
  <c r="BP20" i="13" s="1"/>
  <c r="AG21" i="13"/>
  <c r="AG21" i="12"/>
  <c r="BP20" i="12" a="1"/>
  <c r="BP20" i="12" s="1"/>
  <c r="CQ20" i="12" a="1"/>
  <c r="CQ20" i="12" s="1"/>
  <c r="BB27" i="12" a="1"/>
  <c r="BB27" i="12" s="1"/>
  <c r="S28" i="12"/>
  <c r="CC27" i="12" a="1"/>
  <c r="CC27" i="12" s="1"/>
  <c r="AE22" i="12"/>
  <c r="BN21" i="12" a="1"/>
  <c r="BN21" i="12" s="1"/>
  <c r="CO21" i="12" a="1"/>
  <c r="CO21" i="12" s="1"/>
  <c r="BL22" i="12" a="1"/>
  <c r="BL22" i="12" s="1"/>
  <c r="AC23" i="12"/>
  <c r="CM22" i="12" a="1"/>
  <c r="CM22" i="12" s="1"/>
  <c r="CG25" i="12" a="1"/>
  <c r="CG25" i="12" s="1"/>
  <c r="W26" i="12"/>
  <c r="BF25" i="12" a="1"/>
  <c r="BF25" i="12" s="1"/>
  <c r="Y25" i="12"/>
  <c r="BH24" i="12" a="1"/>
  <c r="BH24" i="12" s="1"/>
  <c r="CI24" i="12" a="1"/>
  <c r="CI24" i="12" s="1"/>
  <c r="BJ23" i="12" a="1"/>
  <c r="BJ23" i="12" s="1"/>
  <c r="CK23" i="12" a="1"/>
  <c r="CK23" i="12" s="1"/>
  <c r="AA24" i="12"/>
  <c r="Q29" i="12"/>
  <c r="P29" i="12"/>
  <c r="CA28" i="12" a="1"/>
  <c r="CA28" i="12" s="1"/>
  <c r="AZ28" i="12" a="1"/>
  <c r="AZ28" i="12" s="1"/>
  <c r="BR19" i="12" a="1"/>
  <c r="BR19" i="12" s="1"/>
  <c r="AI20" i="12"/>
  <c r="CS19" i="12" a="1"/>
  <c r="CS19" i="12" s="1"/>
  <c r="CU18" i="12" a="1"/>
  <c r="CU18" i="12" s="1"/>
  <c r="BT18" i="12" a="1"/>
  <c r="BT18" i="12" s="1"/>
  <c r="AK19" i="12"/>
  <c r="BD26" i="12" a="1"/>
  <c r="BD26" i="12" s="1"/>
  <c r="CE26" i="12" a="1"/>
  <c r="CE26" i="12" s="1"/>
  <c r="U27" i="12"/>
  <c r="BV17" i="12" a="1"/>
  <c r="BV17" i="12" s="1"/>
  <c r="CW17" i="12" a="1"/>
  <c r="CW17" i="12" s="1"/>
  <c r="AM18" i="12"/>
  <c r="BL23" i="13" l="1" a="1"/>
  <c r="BL23" i="13" s="1"/>
  <c r="CM23" i="13" a="1"/>
  <c r="CM23" i="13" s="1"/>
  <c r="AC24" i="13"/>
  <c r="AA25" i="13"/>
  <c r="CK24" i="13" a="1"/>
  <c r="CK24" i="13" s="1"/>
  <c r="BJ24" i="13" a="1"/>
  <c r="BJ24" i="13" s="1"/>
  <c r="CS20" i="13" a="1"/>
  <c r="CS20" i="13" s="1"/>
  <c r="BR20" i="13" a="1"/>
  <c r="BR20" i="13" s="1"/>
  <c r="AI21" i="13"/>
  <c r="Q30" i="13"/>
  <c r="CA29" i="13" a="1"/>
  <c r="CA29" i="13" s="1"/>
  <c r="AZ29" i="13" a="1"/>
  <c r="AZ29" i="13" s="1"/>
  <c r="P30" i="13"/>
  <c r="U28" i="13"/>
  <c r="BD27" i="13" a="1"/>
  <c r="BD27" i="13" s="1"/>
  <c r="CE27" i="13" a="1"/>
  <c r="CE27" i="13" s="1"/>
  <c r="Y26" i="13"/>
  <c r="CI25" i="13" a="1"/>
  <c r="CI25" i="13" s="1"/>
  <c r="BH25" i="13" a="1"/>
  <c r="BH25" i="13" s="1"/>
  <c r="AK20" i="13"/>
  <c r="CU19" i="13" a="1"/>
  <c r="CU19" i="13" s="1"/>
  <c r="BT19" i="13" a="1"/>
  <c r="BT19" i="13" s="1"/>
  <c r="W27" i="13"/>
  <c r="CG26" i="13" a="1"/>
  <c r="CG26" i="13" s="1"/>
  <c r="BF26" i="13" a="1"/>
  <c r="BF26" i="13" s="1"/>
  <c r="S29" i="13"/>
  <c r="BB28" i="13" a="1"/>
  <c r="BB28" i="13" s="1"/>
  <c r="CC28" i="13" a="1"/>
  <c r="CC28" i="13" s="1"/>
  <c r="AG22" i="13"/>
  <c r="CQ21" i="13" a="1"/>
  <c r="CQ21" i="13" s="1"/>
  <c r="BP21" i="13" a="1"/>
  <c r="BP21" i="13" s="1"/>
  <c r="AE23" i="13"/>
  <c r="BN22" i="13" a="1"/>
  <c r="BN22" i="13" s="1"/>
  <c r="CO22" i="13" a="1"/>
  <c r="CO22" i="13" s="1"/>
  <c r="AM19" i="13"/>
  <c r="BV18" i="13" a="1"/>
  <c r="BV18" i="13" s="1"/>
  <c r="CW18" i="13" a="1"/>
  <c r="CW18" i="13" s="1"/>
  <c r="CI25" i="12" a="1"/>
  <c r="CI25" i="12" s="1"/>
  <c r="BH25" i="12" a="1"/>
  <c r="BH25" i="12" s="1"/>
  <c r="Y26" i="12"/>
  <c r="CU19" i="12" a="1"/>
  <c r="CU19" i="12" s="1"/>
  <c r="BT19" i="12" a="1"/>
  <c r="BT19" i="12" s="1"/>
  <c r="AK20" i="12"/>
  <c r="BN22" i="12" a="1"/>
  <c r="BN22" i="12" s="1"/>
  <c r="AE23" i="12"/>
  <c r="CO22" i="12" a="1"/>
  <c r="CO22" i="12" s="1"/>
  <c r="CA29" i="12" a="1"/>
  <c r="CA29" i="12" s="1"/>
  <c r="Q30" i="12"/>
  <c r="P30" i="12"/>
  <c r="AZ29" i="12" a="1"/>
  <c r="AZ29" i="12" s="1"/>
  <c r="BF26" i="12" a="1"/>
  <c r="BF26" i="12" s="1"/>
  <c r="CG26" i="12" a="1"/>
  <c r="CG26" i="12" s="1"/>
  <c r="W27" i="12"/>
  <c r="BV18" i="12" a="1"/>
  <c r="BV18" i="12" s="1"/>
  <c r="AM19" i="12"/>
  <c r="CW18" i="12" a="1"/>
  <c r="CW18" i="12" s="1"/>
  <c r="AA25" i="12"/>
  <c r="BJ24" i="12" a="1"/>
  <c r="BJ24" i="12" s="1"/>
  <c r="CK24" i="12" a="1"/>
  <c r="CK24" i="12" s="1"/>
  <c r="BB28" i="12" a="1"/>
  <c r="BB28" i="12" s="1"/>
  <c r="S29" i="12"/>
  <c r="CC28" i="12" a="1"/>
  <c r="CC28" i="12" s="1"/>
  <c r="AI21" i="12"/>
  <c r="CS20" i="12" a="1"/>
  <c r="CS20" i="12" s="1"/>
  <c r="BR20" i="12" a="1"/>
  <c r="BR20" i="12" s="1"/>
  <c r="CM23" i="12" a="1"/>
  <c r="CM23" i="12" s="1"/>
  <c r="BL23" i="12" a="1"/>
  <c r="BL23" i="12" s="1"/>
  <c r="AC24" i="12"/>
  <c r="U28" i="12"/>
  <c r="CE27" i="12" a="1"/>
  <c r="CE27" i="12" s="1"/>
  <c r="BD27" i="12" a="1"/>
  <c r="BD27" i="12" s="1"/>
  <c r="CQ21" i="12" a="1"/>
  <c r="CQ21" i="12" s="1"/>
  <c r="BP21" i="12" a="1"/>
  <c r="BP21" i="12" s="1"/>
  <c r="AG22" i="12"/>
  <c r="W28" i="13" l="1"/>
  <c r="CG27" i="13" a="1"/>
  <c r="CG27" i="13" s="1"/>
  <c r="BF27" i="13" a="1"/>
  <c r="BF27" i="13" s="1"/>
  <c r="CO23" i="13" a="1"/>
  <c r="CO23" i="13" s="1"/>
  <c r="BN23" i="13" a="1"/>
  <c r="BN23" i="13" s="1"/>
  <c r="AE24" i="13"/>
  <c r="U29" i="13"/>
  <c r="CE28" i="13" a="1"/>
  <c r="CE28" i="13" s="1"/>
  <c r="BD28" i="13" a="1"/>
  <c r="BD28" i="13" s="1"/>
  <c r="CU20" i="13" a="1"/>
  <c r="CU20" i="13" s="1"/>
  <c r="BT20" i="13" a="1"/>
  <c r="BT20" i="13" s="1"/>
  <c r="AK21" i="13"/>
  <c r="CK25" i="13" a="1"/>
  <c r="CK25" i="13" s="1"/>
  <c r="BJ25" i="13" a="1"/>
  <c r="BJ25" i="13" s="1"/>
  <c r="AA26" i="13"/>
  <c r="CW19" i="13" a="1"/>
  <c r="CW19" i="13" s="1"/>
  <c r="BV19" i="13" a="1"/>
  <c r="BV19" i="13" s="1"/>
  <c r="AM20" i="13"/>
  <c r="CM24" i="13" a="1"/>
  <c r="CM24" i="13" s="1"/>
  <c r="BL24" i="13" a="1"/>
  <c r="BL24" i="13" s="1"/>
  <c r="AC25" i="13"/>
  <c r="BB29" i="13" a="1"/>
  <c r="BB29" i="13" s="1"/>
  <c r="S31" i="13"/>
  <c r="S30" i="13"/>
  <c r="CC29" i="13" a="1"/>
  <c r="CC29" i="13" s="1"/>
  <c r="Q31" i="13"/>
  <c r="AZ30" i="13" a="1"/>
  <c r="AZ30" i="13" s="1"/>
  <c r="P31" i="13"/>
  <c r="CA30" i="13" a="1"/>
  <c r="CA30" i="13" s="1"/>
  <c r="AG23" i="13"/>
  <c r="BP22" i="13" a="1"/>
  <c r="BP22" i="13" s="1"/>
  <c r="CQ22" i="13" a="1"/>
  <c r="CQ22" i="13" s="1"/>
  <c r="Y27" i="13"/>
  <c r="BH26" i="13" a="1"/>
  <c r="BH26" i="13" s="1"/>
  <c r="CI26" i="13" a="1"/>
  <c r="CI26" i="13" s="1"/>
  <c r="CS21" i="13" a="1"/>
  <c r="CS21" i="13" s="1"/>
  <c r="BR21" i="13" a="1"/>
  <c r="BR21" i="13" s="1"/>
  <c r="AI22" i="13"/>
  <c r="U29" i="12"/>
  <c r="CE28" i="12" a="1"/>
  <c r="CE28" i="12" s="1"/>
  <c r="BD28" i="12" a="1"/>
  <c r="BD28" i="12" s="1"/>
  <c r="BB29" i="12" a="1"/>
  <c r="BB29" i="12" s="1"/>
  <c r="S31" i="12"/>
  <c r="CC29" i="12" a="1"/>
  <c r="CC29" i="12" s="1"/>
  <c r="S30" i="12"/>
  <c r="CG27" i="12" a="1"/>
  <c r="CG27" i="12" s="1"/>
  <c r="W28" i="12"/>
  <c r="BF27" i="12" a="1"/>
  <c r="BF27" i="12" s="1"/>
  <c r="CO23" i="12" a="1"/>
  <c r="CO23" i="12" s="1"/>
  <c r="AE24" i="12"/>
  <c r="BN23" i="12" a="1"/>
  <c r="BN23" i="12" s="1"/>
  <c r="AC25" i="12"/>
  <c r="BL24" i="12" a="1"/>
  <c r="BL24" i="12" s="1"/>
  <c r="CM24" i="12" a="1"/>
  <c r="CM24" i="12" s="1"/>
  <c r="AK21" i="12"/>
  <c r="BT20" i="12" a="1"/>
  <c r="BT20" i="12" s="1"/>
  <c r="CU20" i="12" a="1"/>
  <c r="CU20" i="12" s="1"/>
  <c r="AG23" i="12"/>
  <c r="CQ22" i="12" a="1"/>
  <c r="CQ22" i="12" s="1"/>
  <c r="BP22" i="12" a="1"/>
  <c r="BP22" i="12" s="1"/>
  <c r="AA26" i="12"/>
  <c r="CK25" i="12" a="1"/>
  <c r="CK25" i="12" s="1"/>
  <c r="BJ25" i="12" a="1"/>
  <c r="BJ25" i="12" s="1"/>
  <c r="CA30" i="12" a="1"/>
  <c r="CA30" i="12" s="1"/>
  <c r="AZ30" i="12" a="1"/>
  <c r="AZ30" i="12" s="1"/>
  <c r="P31" i="12"/>
  <c r="Q31" i="12"/>
  <c r="BH26" i="12" a="1"/>
  <c r="BH26" i="12" s="1"/>
  <c r="Y27" i="12"/>
  <c r="CI26" i="12" a="1"/>
  <c r="CI26" i="12" s="1"/>
  <c r="CS21" i="12" a="1"/>
  <c r="CS21" i="12" s="1"/>
  <c r="AI22" i="12"/>
  <c r="BR21" i="12" a="1"/>
  <c r="BR21" i="12" s="1"/>
  <c r="CW19" i="12" a="1"/>
  <c r="CW19" i="12" s="1"/>
  <c r="BV19" i="12" a="1"/>
  <c r="BV19" i="12" s="1"/>
  <c r="AM20" i="12"/>
  <c r="CC30" i="13" l="1" a="1"/>
  <c r="CC30" i="13" s="1"/>
  <c r="BB30" i="13" a="1"/>
  <c r="BB30" i="13" s="1"/>
  <c r="CC31" i="13" a="1"/>
  <c r="CC31" i="13" s="1"/>
  <c r="BB31" i="13" a="1"/>
  <c r="BB31" i="13" s="1"/>
  <c r="AA27" i="13"/>
  <c r="BJ26" i="13" a="1"/>
  <c r="BJ26" i="13" s="1"/>
  <c r="CK26" i="13" a="1"/>
  <c r="CK26" i="13" s="1"/>
  <c r="U30" i="13"/>
  <c r="BD29" i="13" a="1"/>
  <c r="BD29" i="13" s="1"/>
  <c r="CE29" i="13" a="1"/>
  <c r="CE29" i="13" s="1"/>
  <c r="AI23" i="13"/>
  <c r="CS22" i="13" a="1"/>
  <c r="CS22" i="13" s="1"/>
  <c r="BR22" i="13" a="1"/>
  <c r="BR22" i="13" s="1"/>
  <c r="AG24" i="13"/>
  <c r="CQ23" i="13" a="1"/>
  <c r="CQ23" i="13" s="1"/>
  <c r="BP23" i="13" a="1"/>
  <c r="BP23" i="13" s="1"/>
  <c r="CO24" i="13" a="1"/>
  <c r="CO24" i="13" s="1"/>
  <c r="BN24" i="13" a="1"/>
  <c r="BN24" i="13" s="1"/>
  <c r="AE25" i="13"/>
  <c r="AC26" i="13"/>
  <c r="CM25" i="13" a="1"/>
  <c r="CM25" i="13" s="1"/>
  <c r="BL25" i="13" a="1"/>
  <c r="BL25" i="13" s="1"/>
  <c r="CU21" i="13" a="1"/>
  <c r="CU21" i="13" s="1"/>
  <c r="BT21" i="13" a="1"/>
  <c r="BT21" i="13" s="1"/>
  <c r="AK22" i="13"/>
  <c r="CA31" i="13" a="1"/>
  <c r="CA31" i="13" s="1"/>
  <c r="Q32" i="13"/>
  <c r="P32" i="13"/>
  <c r="AZ31" i="13" a="1"/>
  <c r="AZ31" i="13" s="1"/>
  <c r="AM21" i="13"/>
  <c r="CW20" i="13" a="1"/>
  <c r="CW20" i="13" s="1"/>
  <c r="BV20" i="13" a="1"/>
  <c r="BV20" i="13" s="1"/>
  <c r="Y28" i="13"/>
  <c r="BH27" i="13" a="1"/>
  <c r="BH27" i="13" s="1"/>
  <c r="CI27" i="13" a="1"/>
  <c r="CI27" i="13" s="1"/>
  <c r="W29" i="13"/>
  <c r="BF28" i="13" a="1"/>
  <c r="BF28" i="13" s="1"/>
  <c r="CG28" i="13" a="1"/>
  <c r="CG28" i="13" s="1"/>
  <c r="BH27" i="12" a="1"/>
  <c r="BH27" i="12" s="1"/>
  <c r="Y28" i="12"/>
  <c r="CI27" i="12" a="1"/>
  <c r="CI27" i="12" s="1"/>
  <c r="CK26" i="12" a="1"/>
  <c r="CK26" i="12" s="1"/>
  <c r="BJ26" i="12" a="1"/>
  <c r="BJ26" i="12" s="1"/>
  <c r="AA27" i="12"/>
  <c r="CC30" i="12" a="1"/>
  <c r="CC30" i="12" s="1"/>
  <c r="BB30" i="12" a="1"/>
  <c r="BB30" i="12" s="1"/>
  <c r="CW20" i="12" a="1"/>
  <c r="CW20" i="12" s="1"/>
  <c r="BV20" i="12" a="1"/>
  <c r="BV20" i="12" s="1"/>
  <c r="AM21" i="12"/>
  <c r="BL25" i="12" a="1"/>
  <c r="BL25" i="12" s="1"/>
  <c r="CM25" i="12" a="1"/>
  <c r="CM25" i="12" s="1"/>
  <c r="AC26" i="12"/>
  <c r="P32" i="12"/>
  <c r="Q32" i="12"/>
  <c r="AZ31" i="12" a="1"/>
  <c r="AZ31" i="12" s="1"/>
  <c r="CA31" i="12" a="1"/>
  <c r="CA31" i="12" s="1"/>
  <c r="BB31" i="12" a="1"/>
  <c r="BB31" i="12" s="1"/>
  <c r="CC31" i="12" a="1"/>
  <c r="CC31" i="12" s="1"/>
  <c r="CQ23" i="12" a="1"/>
  <c r="CQ23" i="12" s="1"/>
  <c r="AG24" i="12"/>
  <c r="BP23" i="12" a="1"/>
  <c r="BP23" i="12" s="1"/>
  <c r="CO24" i="12" a="1"/>
  <c r="CO24" i="12" s="1"/>
  <c r="BN24" i="12" a="1"/>
  <c r="BN24" i="12" s="1"/>
  <c r="AE25" i="12"/>
  <c r="CS22" i="12" a="1"/>
  <c r="CS22" i="12" s="1"/>
  <c r="BR22" i="12" a="1"/>
  <c r="BR22" i="12" s="1"/>
  <c r="AI23" i="12"/>
  <c r="AK22" i="12"/>
  <c r="BT21" i="12" a="1"/>
  <c r="BT21" i="12" s="1"/>
  <c r="CU21" i="12" a="1"/>
  <c r="CU21" i="12" s="1"/>
  <c r="CG28" i="12" a="1"/>
  <c r="CG28" i="12" s="1"/>
  <c r="BF28" i="12" a="1"/>
  <c r="BF28" i="12" s="1"/>
  <c r="W29" i="12"/>
  <c r="U30" i="12"/>
  <c r="CE29" i="12" a="1"/>
  <c r="CE29" i="12" s="1"/>
  <c r="BD29" i="12" a="1"/>
  <c r="BD29" i="12" s="1"/>
  <c r="U31" i="13" l="1"/>
  <c r="CE30" i="13" a="1"/>
  <c r="CE30" i="13" s="1"/>
  <c r="BD30" i="13" a="1"/>
  <c r="BD30" i="13" s="1"/>
  <c r="CW21" i="13" a="1"/>
  <c r="CW21" i="13" s="1"/>
  <c r="BV21" i="13" a="1"/>
  <c r="BV21" i="13" s="1"/>
  <c r="AM22" i="13"/>
  <c r="CQ24" i="13" a="1"/>
  <c r="CQ24" i="13" s="1"/>
  <c r="BP24" i="13" a="1"/>
  <c r="BP24" i="13" s="1"/>
  <c r="AG25" i="13"/>
  <c r="AA28" i="13"/>
  <c r="BJ27" i="13" a="1"/>
  <c r="BJ27" i="13" s="1"/>
  <c r="CK27" i="13" a="1"/>
  <c r="CK27" i="13" s="1"/>
  <c r="W30" i="13"/>
  <c r="BF29" i="13" a="1"/>
  <c r="BF29" i="13" s="1"/>
  <c r="CG29" i="13" a="1"/>
  <c r="CG29" i="13" s="1"/>
  <c r="AC27" i="13"/>
  <c r="BL26" i="13" a="1"/>
  <c r="BL26" i="13" s="1"/>
  <c r="CM26" i="13" a="1"/>
  <c r="CM26" i="13" s="1"/>
  <c r="J20" i="13"/>
  <c r="I20" i="13"/>
  <c r="AZ32" i="13" a="1"/>
  <c r="AZ32" i="13" s="1"/>
  <c r="CA32" i="13" a="1"/>
  <c r="CA32" i="13" s="1"/>
  <c r="CO25" i="13" a="1"/>
  <c r="CO25" i="13" s="1"/>
  <c r="BN25" i="13" a="1"/>
  <c r="BN25" i="13" s="1"/>
  <c r="AE26" i="13"/>
  <c r="CS23" i="13" a="1"/>
  <c r="CS23" i="13" s="1"/>
  <c r="BR23" i="13" a="1"/>
  <c r="BR23" i="13" s="1"/>
  <c r="AI24" i="13"/>
  <c r="BH28" i="13" a="1"/>
  <c r="BH28" i="13" s="1"/>
  <c r="CI28" i="13" a="1"/>
  <c r="CI28" i="13" s="1"/>
  <c r="Y29" i="13"/>
  <c r="AK23" i="13"/>
  <c r="CU22" i="13" a="1"/>
  <c r="CU22" i="13" s="1"/>
  <c r="BT22" i="13" a="1"/>
  <c r="BT22" i="13" s="1"/>
  <c r="CA32" i="12" a="1"/>
  <c r="CA32" i="12" s="1"/>
  <c r="AZ32" i="12" a="1"/>
  <c r="AZ32" i="12" s="1"/>
  <c r="AK23" i="12"/>
  <c r="BT22" i="12" a="1"/>
  <c r="BT22" i="12" s="1"/>
  <c r="CU22" i="12" a="1"/>
  <c r="CU22" i="12" s="1"/>
  <c r="BP24" i="12" a="1"/>
  <c r="BP24" i="12" s="1"/>
  <c r="AG25" i="12"/>
  <c r="CQ24" i="12" a="1"/>
  <c r="CQ24" i="12" s="1"/>
  <c r="CM26" i="12" a="1"/>
  <c r="CM26" i="12" s="1"/>
  <c r="AC27" i="12"/>
  <c r="BL26" i="12" a="1"/>
  <c r="BL26" i="12" s="1"/>
  <c r="CK27" i="12" a="1"/>
  <c r="CK27" i="12" s="1"/>
  <c r="BJ27" i="12" a="1"/>
  <c r="BJ27" i="12" s="1"/>
  <c r="AA28" i="12"/>
  <c r="CS23" i="12" a="1"/>
  <c r="CS23" i="12" s="1"/>
  <c r="AI24" i="12"/>
  <c r="BR23" i="12" a="1"/>
  <c r="BR23" i="12" s="1"/>
  <c r="U31" i="12"/>
  <c r="CE30" i="12" a="1"/>
  <c r="CE30" i="12" s="1"/>
  <c r="BD30" i="12" a="1"/>
  <c r="BD30" i="12" s="1"/>
  <c r="CG29" i="12" a="1"/>
  <c r="CG29" i="12" s="1"/>
  <c r="BF29" i="12" a="1"/>
  <c r="BF29" i="12" s="1"/>
  <c r="W30" i="12"/>
  <c r="J20" i="12"/>
  <c r="I20" i="12"/>
  <c r="AM22" i="12"/>
  <c r="CW21" i="12" a="1"/>
  <c r="CW21" i="12" s="1"/>
  <c r="BV21" i="12" a="1"/>
  <c r="BV21" i="12" s="1"/>
  <c r="BN25" i="12" a="1"/>
  <c r="BN25" i="12" s="1"/>
  <c r="CO25" i="12" a="1"/>
  <c r="CO25" i="12" s="1"/>
  <c r="AE26" i="12"/>
  <c r="Y29" i="12"/>
  <c r="CI28" i="12" a="1"/>
  <c r="CI28" i="12" s="1"/>
  <c r="BH28" i="12" a="1"/>
  <c r="BH28" i="12" s="1"/>
  <c r="CU23" i="13" l="1" a="1"/>
  <c r="CU23" i="13" s="1"/>
  <c r="AK24" i="13"/>
  <c r="BT23" i="13" a="1"/>
  <c r="BT23" i="13" s="1"/>
  <c r="AC28" i="13"/>
  <c r="BL27" i="13" a="1"/>
  <c r="BL27" i="13" s="1"/>
  <c r="CM27" i="13" a="1"/>
  <c r="CM27" i="13" s="1"/>
  <c r="CW22" i="13" a="1"/>
  <c r="CW22" i="13" s="1"/>
  <c r="AM23" i="13"/>
  <c r="BV22" i="13" a="1"/>
  <c r="BV22" i="13" s="1"/>
  <c r="J19" i="13"/>
  <c r="I19" i="13"/>
  <c r="W31" i="13"/>
  <c r="CG30" i="13" a="1"/>
  <c r="CG30" i="13" s="1"/>
  <c r="BF30" i="13" a="1"/>
  <c r="BF30" i="13" s="1"/>
  <c r="AI25" i="13"/>
  <c r="CS24" i="13" a="1"/>
  <c r="CS24" i="13" s="1"/>
  <c r="BR24" i="13" a="1"/>
  <c r="BR24" i="13" s="1"/>
  <c r="Y30" i="13"/>
  <c r="CI29" i="13" a="1"/>
  <c r="CI29" i="13" s="1"/>
  <c r="BH29" i="13" a="1"/>
  <c r="BH29" i="13" s="1"/>
  <c r="AA29" i="13"/>
  <c r="BJ28" i="13" a="1"/>
  <c r="BJ28" i="13" s="1"/>
  <c r="CK28" i="13" a="1"/>
  <c r="CK28" i="13" s="1"/>
  <c r="AE27" i="13"/>
  <c r="CO26" i="13" a="1"/>
  <c r="CO26" i="13" s="1"/>
  <c r="BN26" i="13" a="1"/>
  <c r="BN26" i="13" s="1"/>
  <c r="AG26" i="13"/>
  <c r="CQ25" i="13" a="1"/>
  <c r="CQ25" i="13" s="1"/>
  <c r="BP25" i="13" a="1"/>
  <c r="BP25" i="13" s="1"/>
  <c r="U32" i="13"/>
  <c r="CE31" i="13" a="1"/>
  <c r="CE31" i="13" s="1"/>
  <c r="BD31" i="13" a="1"/>
  <c r="BD31" i="13" s="1"/>
  <c r="BH29" i="12" a="1"/>
  <c r="BH29" i="12" s="1"/>
  <c r="Y30" i="12"/>
  <c r="CI29" i="12" a="1"/>
  <c r="CI29" i="12" s="1"/>
  <c r="CS24" i="12" a="1"/>
  <c r="CS24" i="12" s="1"/>
  <c r="BR24" i="12" a="1"/>
  <c r="BR24" i="12" s="1"/>
  <c r="AI25" i="12"/>
  <c r="AE27" i="12"/>
  <c r="BN26" i="12" a="1"/>
  <c r="BN26" i="12" s="1"/>
  <c r="CO26" i="12" a="1"/>
  <c r="CO26" i="12" s="1"/>
  <c r="BF30" i="12" a="1"/>
  <c r="BF30" i="12" s="1"/>
  <c r="CG30" i="12" a="1"/>
  <c r="CG30" i="12" s="1"/>
  <c r="W31" i="12"/>
  <c r="CQ25" i="12" a="1"/>
  <c r="CQ25" i="12" s="1"/>
  <c r="BP25" i="12" a="1"/>
  <c r="BP25" i="12" s="1"/>
  <c r="AG26" i="12"/>
  <c r="AA29" i="12"/>
  <c r="CK28" i="12" a="1"/>
  <c r="CK28" i="12" s="1"/>
  <c r="BJ28" i="12" a="1"/>
  <c r="BJ28" i="12" s="1"/>
  <c r="CU23" i="12" a="1"/>
  <c r="CU23" i="12" s="1"/>
  <c r="BT23" i="12" a="1"/>
  <c r="BT23" i="12" s="1"/>
  <c r="AK24" i="12"/>
  <c r="CW22" i="12" a="1"/>
  <c r="CW22" i="12" s="1"/>
  <c r="AM23" i="12"/>
  <c r="BV22" i="12" a="1"/>
  <c r="BV22" i="12" s="1"/>
  <c r="U32" i="12"/>
  <c r="BD31" i="12" a="1"/>
  <c r="BD31" i="12" s="1"/>
  <c r="CE31" i="12" a="1"/>
  <c r="CE31" i="12" s="1"/>
  <c r="AC28" i="12"/>
  <c r="CM27" i="12" a="1"/>
  <c r="CM27" i="12" s="1"/>
  <c r="BL27" i="12" a="1"/>
  <c r="BL27" i="12" s="1"/>
  <c r="J19" i="12"/>
  <c r="I19" i="12"/>
  <c r="BN27" i="13" l="1" a="1"/>
  <c r="BN27" i="13" s="1"/>
  <c r="AE28" i="13"/>
  <c r="CO27" i="13" a="1"/>
  <c r="CO27" i="13" s="1"/>
  <c r="CW23" i="13" a="1"/>
  <c r="CW23" i="13" s="1"/>
  <c r="BV23" i="13" a="1"/>
  <c r="BV23" i="13" s="1"/>
  <c r="AM24" i="13"/>
  <c r="CE32" i="13" a="1"/>
  <c r="CE32" i="13" s="1"/>
  <c r="BD32" i="13" a="1"/>
  <c r="BD32" i="13" s="1"/>
  <c r="AA30" i="13"/>
  <c r="BJ29" i="13" a="1"/>
  <c r="BJ29" i="13" s="1"/>
  <c r="CK29" i="13" a="1"/>
  <c r="CK29" i="13" s="1"/>
  <c r="CS25" i="13" a="1"/>
  <c r="CS25" i="13" s="1"/>
  <c r="BR25" i="13" a="1"/>
  <c r="BR25" i="13" s="1"/>
  <c r="AI26" i="13"/>
  <c r="W32" i="13"/>
  <c r="BF31" i="13" a="1"/>
  <c r="BF31" i="13" s="1"/>
  <c r="CG31" i="13" a="1"/>
  <c r="CG31" i="13" s="1"/>
  <c r="AC29" i="13"/>
  <c r="CM28" i="13" a="1"/>
  <c r="CM28" i="13" s="1"/>
  <c r="BL28" i="13" a="1"/>
  <c r="BL28" i="13" s="1"/>
  <c r="AG27" i="13"/>
  <c r="BP26" i="13" a="1"/>
  <c r="BP26" i="13" s="1"/>
  <c r="CQ26" i="13" a="1"/>
  <c r="CQ26" i="13" s="1"/>
  <c r="BH30" i="13" a="1"/>
  <c r="BH30" i="13" s="1"/>
  <c r="CI30" i="13" a="1"/>
  <c r="CI30" i="13" s="1"/>
  <c r="Y31" i="13"/>
  <c r="CU24" i="13" a="1"/>
  <c r="CU24" i="13" s="1"/>
  <c r="BT24" i="13" a="1"/>
  <c r="BT24" i="13" s="1"/>
  <c r="AK25" i="13"/>
  <c r="BJ29" i="12" a="1"/>
  <c r="BJ29" i="12" s="1"/>
  <c r="CK29" i="12" a="1"/>
  <c r="CK29" i="12" s="1"/>
  <c r="AA30" i="12"/>
  <c r="AM24" i="12"/>
  <c r="BV23" i="12" a="1"/>
  <c r="BV23" i="12" s="1"/>
  <c r="CW23" i="12" a="1"/>
  <c r="CW23" i="12" s="1"/>
  <c r="AG27" i="12"/>
  <c r="CQ26" i="12" a="1"/>
  <c r="CQ26" i="12" s="1"/>
  <c r="BP26" i="12" a="1"/>
  <c r="BP26" i="12" s="1"/>
  <c r="BN27" i="12" a="1"/>
  <c r="BN27" i="12" s="1"/>
  <c r="CO27" i="12" a="1"/>
  <c r="CO27" i="12" s="1"/>
  <c r="AE28" i="12"/>
  <c r="CS25" i="12" a="1"/>
  <c r="CS25" i="12" s="1"/>
  <c r="BR25" i="12" a="1"/>
  <c r="BR25" i="12" s="1"/>
  <c r="AI26" i="12"/>
  <c r="CU24" i="12" a="1"/>
  <c r="CU24" i="12" s="1"/>
  <c r="AK25" i="12"/>
  <c r="BT24" i="12" a="1"/>
  <c r="BT24" i="12" s="1"/>
  <c r="BL28" i="12" a="1"/>
  <c r="BL28" i="12" s="1"/>
  <c r="AC29" i="12"/>
  <c r="CM28" i="12" a="1"/>
  <c r="CM28" i="12" s="1"/>
  <c r="CG31" i="12" a="1"/>
  <c r="CG31" i="12" s="1"/>
  <c r="W32" i="12"/>
  <c r="BF31" i="12" a="1"/>
  <c r="BF31" i="12" s="1"/>
  <c r="CI30" i="12" a="1"/>
  <c r="CI30" i="12" s="1"/>
  <c r="BH30" i="12" a="1"/>
  <c r="BH30" i="12" s="1"/>
  <c r="Y31" i="12"/>
  <c r="BD32" i="12" a="1"/>
  <c r="BD32" i="12" s="1"/>
  <c r="CE32" i="12" a="1"/>
  <c r="CE32" i="12" s="1"/>
  <c r="J21" i="13" l="1"/>
  <c r="I21" i="13"/>
  <c r="AI27" i="13"/>
  <c r="BR26" i="13" a="1"/>
  <c r="BR26" i="13" s="1"/>
  <c r="CS26" i="13" a="1"/>
  <c r="CS26" i="13" s="1"/>
  <c r="CW24" i="13" a="1"/>
  <c r="CW24" i="13" s="1"/>
  <c r="BV24" i="13" a="1"/>
  <c r="BV24" i="13" s="1"/>
  <c r="AM25" i="13"/>
  <c r="CG32" i="13" a="1"/>
  <c r="CG32" i="13" s="1"/>
  <c r="BF32" i="13" a="1"/>
  <c r="BF32" i="13" s="1"/>
  <c r="AG28" i="13"/>
  <c r="BP27" i="13" a="1"/>
  <c r="BP27" i="13" s="1"/>
  <c r="CQ27" i="13" a="1"/>
  <c r="CQ27" i="13" s="1"/>
  <c r="AK26" i="13"/>
  <c r="CU25" i="13" a="1"/>
  <c r="CU25" i="13" s="1"/>
  <c r="BT25" i="13" a="1"/>
  <c r="BT25" i="13" s="1"/>
  <c r="BH31" i="13" a="1"/>
  <c r="BH31" i="13" s="1"/>
  <c r="Y32" i="13"/>
  <c r="CI31" i="13" a="1"/>
  <c r="CI31" i="13" s="1"/>
  <c r="AC30" i="13"/>
  <c r="BL29" i="13" a="1"/>
  <c r="BL29" i="13" s="1"/>
  <c r="CM29" i="13" a="1"/>
  <c r="CM29" i="13" s="1"/>
  <c r="AE29" i="13"/>
  <c r="BN28" i="13" a="1"/>
  <c r="BN28" i="13" s="1"/>
  <c r="CO28" i="13" a="1"/>
  <c r="CO28" i="13" s="1"/>
  <c r="BJ30" i="13" a="1"/>
  <c r="BJ30" i="13" s="1"/>
  <c r="AA31" i="13"/>
  <c r="CK30" i="13" a="1"/>
  <c r="CK30" i="13" s="1"/>
  <c r="J21" i="12"/>
  <c r="I21" i="12"/>
  <c r="AC30" i="12"/>
  <c r="BL29" i="12" a="1"/>
  <c r="BL29" i="12" s="1"/>
  <c r="CM29" i="12" a="1"/>
  <c r="CM29" i="12" s="1"/>
  <c r="CO28" i="12" a="1"/>
  <c r="CO28" i="12" s="1"/>
  <c r="BN28" i="12" a="1"/>
  <c r="BN28" i="12" s="1"/>
  <c r="AE29" i="12"/>
  <c r="CW24" i="12" a="1"/>
  <c r="CW24" i="12" s="1"/>
  <c r="BV24" i="12" a="1"/>
  <c r="BV24" i="12" s="1"/>
  <c r="AM25" i="12"/>
  <c r="CI31" i="12" a="1"/>
  <c r="CI31" i="12" s="1"/>
  <c r="BH31" i="12" a="1"/>
  <c r="BH31" i="12" s="1"/>
  <c r="Y32" i="12"/>
  <c r="CK30" i="12" a="1"/>
  <c r="CK30" i="12" s="1"/>
  <c r="BJ30" i="12" a="1"/>
  <c r="BJ30" i="12" s="1"/>
  <c r="AA31" i="12"/>
  <c r="AK26" i="12"/>
  <c r="BT25" i="12" a="1"/>
  <c r="BT25" i="12" s="1"/>
  <c r="CU25" i="12" a="1"/>
  <c r="CU25" i="12" s="1"/>
  <c r="CG32" i="12" a="1"/>
  <c r="CG32" i="12" s="1"/>
  <c r="BF32" i="12" a="1"/>
  <c r="BF32" i="12" s="1"/>
  <c r="CS26" i="12" a="1"/>
  <c r="CS26" i="12" s="1"/>
  <c r="BR26" i="12" a="1"/>
  <c r="BR26" i="12" s="1"/>
  <c r="AI27" i="12"/>
  <c r="AG28" i="12"/>
  <c r="CQ27" i="12" a="1"/>
  <c r="CQ27" i="12" s="1"/>
  <c r="BP27" i="12" a="1"/>
  <c r="BP27" i="12" s="1"/>
  <c r="AM26" i="13" l="1"/>
  <c r="CW25" i="13" a="1"/>
  <c r="CW25" i="13" s="1"/>
  <c r="BV25" i="13" a="1"/>
  <c r="BV25" i="13" s="1"/>
  <c r="AK27" i="13"/>
  <c r="BT26" i="13" a="1"/>
  <c r="BT26" i="13" s="1"/>
  <c r="CU26" i="13" a="1"/>
  <c r="CU26" i="13" s="1"/>
  <c r="BL30" i="13" a="1"/>
  <c r="BL30" i="13" s="1"/>
  <c r="CM30" i="13" a="1"/>
  <c r="CM30" i="13" s="1"/>
  <c r="AC31" i="13"/>
  <c r="AE30" i="13"/>
  <c r="CO29" i="13" a="1"/>
  <c r="CO29" i="13" s="1"/>
  <c r="BN29" i="13" a="1"/>
  <c r="BN29" i="13" s="1"/>
  <c r="BJ31" i="13" a="1"/>
  <c r="BJ31" i="13" s="1"/>
  <c r="CK31" i="13" a="1"/>
  <c r="CK31" i="13" s="1"/>
  <c r="AA32" i="13"/>
  <c r="CQ28" i="13" a="1"/>
  <c r="CQ28" i="13" s="1"/>
  <c r="AG29" i="13"/>
  <c r="BP28" i="13" a="1"/>
  <c r="BP28" i="13" s="1"/>
  <c r="AI28" i="13"/>
  <c r="CS27" i="13" a="1"/>
  <c r="CS27" i="13" s="1"/>
  <c r="BR27" i="13" a="1"/>
  <c r="BR27" i="13" s="1"/>
  <c r="BH32" i="13" a="1"/>
  <c r="BH32" i="13" s="1"/>
  <c r="CI32" i="13" a="1"/>
  <c r="CI32" i="13" s="1"/>
  <c r="J22" i="13"/>
  <c r="I22" i="13"/>
  <c r="CO29" i="12" a="1"/>
  <c r="CO29" i="12" s="1"/>
  <c r="BN29" i="12" a="1"/>
  <c r="BN29" i="12" s="1"/>
  <c r="AE30" i="12"/>
  <c r="I22" i="12"/>
  <c r="J22" i="12"/>
  <c r="CI32" i="12" a="1"/>
  <c r="CI32" i="12" s="1"/>
  <c r="BH32" i="12" a="1"/>
  <c r="BH32" i="12" s="1"/>
  <c r="AM26" i="12"/>
  <c r="BV25" i="12" a="1"/>
  <c r="BV25" i="12" s="1"/>
  <c r="CW25" i="12" a="1"/>
  <c r="CW25" i="12" s="1"/>
  <c r="AC31" i="12"/>
  <c r="CM30" i="12" a="1"/>
  <c r="CM30" i="12" s="1"/>
  <c r="BL30" i="12" a="1"/>
  <c r="BL30" i="12" s="1"/>
  <c r="AG29" i="12"/>
  <c r="CQ28" i="12" a="1"/>
  <c r="CQ28" i="12" s="1"/>
  <c r="BP28" i="12" a="1"/>
  <c r="BP28" i="12" s="1"/>
  <c r="AK27" i="12"/>
  <c r="BT26" i="12" a="1"/>
  <c r="BT26" i="12" s="1"/>
  <c r="CU26" i="12" a="1"/>
  <c r="CU26" i="12" s="1"/>
  <c r="BR27" i="12" a="1"/>
  <c r="BR27" i="12" s="1"/>
  <c r="AI28" i="12"/>
  <c r="CS27" i="12" a="1"/>
  <c r="CS27" i="12" s="1"/>
  <c r="AA32" i="12"/>
  <c r="BJ31" i="12" a="1"/>
  <c r="BJ31" i="12" s="1"/>
  <c r="CK31" i="12" a="1"/>
  <c r="CK31" i="12" s="1"/>
  <c r="I23" i="13" l="1"/>
  <c r="J23" i="13"/>
  <c r="AK28" i="13"/>
  <c r="CU27" i="13" a="1"/>
  <c r="CU27" i="13" s="1"/>
  <c r="BT27" i="13" a="1"/>
  <c r="BT27" i="13" s="1"/>
  <c r="BJ32" i="13" a="1"/>
  <c r="BJ32" i="13" s="1"/>
  <c r="CK32" i="13" a="1"/>
  <c r="CK32" i="13" s="1"/>
  <c r="AI29" i="13"/>
  <c r="BR28" i="13" a="1"/>
  <c r="BR28" i="13" s="1"/>
  <c r="CS28" i="13" a="1"/>
  <c r="CS28" i="13" s="1"/>
  <c r="BN30" i="13" a="1"/>
  <c r="BN30" i="13" s="1"/>
  <c r="CO30" i="13" a="1"/>
  <c r="CO30" i="13" s="1"/>
  <c r="AE31" i="13"/>
  <c r="AG30" i="13"/>
  <c r="BP29" i="13" a="1"/>
  <c r="BP29" i="13" s="1"/>
  <c r="CQ29" i="13" a="1"/>
  <c r="CQ29" i="13" s="1"/>
  <c r="AC32" i="13"/>
  <c r="CM31" i="13" a="1"/>
  <c r="CM31" i="13" s="1"/>
  <c r="BL31" i="13" a="1"/>
  <c r="BL31" i="13" s="1"/>
  <c r="AM27" i="13"/>
  <c r="BV26" i="13" a="1"/>
  <c r="BV26" i="13" s="1"/>
  <c r="CW26" i="13" a="1"/>
  <c r="CW26" i="13" s="1"/>
  <c r="CK32" i="12" a="1"/>
  <c r="CK32" i="12" s="1"/>
  <c r="BJ32" i="12" a="1"/>
  <c r="BJ32" i="12" s="1"/>
  <c r="AM27" i="12"/>
  <c r="CW26" i="12" a="1"/>
  <c r="CW26" i="12" s="1"/>
  <c r="BV26" i="12" a="1"/>
  <c r="BV26" i="12" s="1"/>
  <c r="J23" i="12"/>
  <c r="I23" i="12"/>
  <c r="AI29" i="12"/>
  <c r="CS28" i="12" a="1"/>
  <c r="CS28" i="12" s="1"/>
  <c r="BR28" i="12" a="1"/>
  <c r="BR28" i="12" s="1"/>
  <c r="CQ29" i="12" a="1"/>
  <c r="CQ29" i="12" s="1"/>
  <c r="AG30" i="12"/>
  <c r="BP29" i="12" a="1"/>
  <c r="BP29" i="12" s="1"/>
  <c r="BL31" i="12" a="1"/>
  <c r="BL31" i="12" s="1"/>
  <c r="CM31" i="12" a="1"/>
  <c r="CM31" i="12" s="1"/>
  <c r="AC32" i="12"/>
  <c r="BN30" i="12" a="1"/>
  <c r="BN30" i="12" s="1"/>
  <c r="AE31" i="12"/>
  <c r="CO30" i="12" a="1"/>
  <c r="CO30" i="12" s="1"/>
  <c r="AK28" i="12"/>
  <c r="CU27" i="12" a="1"/>
  <c r="CU27" i="12" s="1"/>
  <c r="BT27" i="12" a="1"/>
  <c r="BT27" i="12" s="1"/>
  <c r="J24" i="13" l="1"/>
  <c r="I24" i="13"/>
  <c r="CO31" i="13" a="1"/>
  <c r="CO31" i="13" s="1"/>
  <c r="AE32" i="13"/>
  <c r="BN31" i="13" a="1"/>
  <c r="BN31" i="13" s="1"/>
  <c r="CQ30" i="13" a="1"/>
  <c r="CQ30" i="13" s="1"/>
  <c r="AG31" i="13"/>
  <c r="BP30" i="13" a="1"/>
  <c r="BP30" i="13" s="1"/>
  <c r="BV27" i="13" a="1"/>
  <c r="BV27" i="13" s="1"/>
  <c r="CW27" i="13" a="1"/>
  <c r="CW27" i="13" s="1"/>
  <c r="AM28" i="13"/>
  <c r="AK29" i="13"/>
  <c r="BT28" i="13" a="1"/>
  <c r="BT28" i="13" s="1"/>
  <c r="CU28" i="13" a="1"/>
  <c r="CU28" i="13" s="1"/>
  <c r="BL32" i="13" a="1"/>
  <c r="BL32" i="13" s="1"/>
  <c r="CM32" i="13" a="1"/>
  <c r="CM32" i="13" s="1"/>
  <c r="BR29" i="13" a="1"/>
  <c r="BR29" i="13" s="1"/>
  <c r="AI30" i="13"/>
  <c r="CS29" i="13" a="1"/>
  <c r="CS29" i="13" s="1"/>
  <c r="CU28" i="12" a="1"/>
  <c r="CU28" i="12" s="1"/>
  <c r="BT28" i="12" a="1"/>
  <c r="BT28" i="12" s="1"/>
  <c r="AK29" i="12"/>
  <c r="CQ30" i="12" a="1"/>
  <c r="CQ30" i="12" s="1"/>
  <c r="BP30" i="12" a="1"/>
  <c r="BP30" i="12" s="1"/>
  <c r="AG31" i="12"/>
  <c r="CW27" i="12" a="1"/>
  <c r="CW27" i="12" s="1"/>
  <c r="BV27" i="12" a="1"/>
  <c r="BV27" i="12" s="1"/>
  <c r="AM28" i="12"/>
  <c r="AE32" i="12"/>
  <c r="BN31" i="12" a="1"/>
  <c r="BN31" i="12" s="1"/>
  <c r="CO31" i="12" a="1"/>
  <c r="CO31" i="12" s="1"/>
  <c r="J24" i="12"/>
  <c r="I24" i="12"/>
  <c r="CM32" i="12" a="1"/>
  <c r="CM32" i="12" s="1"/>
  <c r="BL32" i="12" a="1"/>
  <c r="BL32" i="12" s="1"/>
  <c r="AI30" i="12"/>
  <c r="CS29" i="12" a="1"/>
  <c r="CS29" i="12" s="1"/>
  <c r="BR29" i="12" a="1"/>
  <c r="BR29" i="12" s="1"/>
  <c r="I25" i="13" l="1"/>
  <c r="J25" i="13"/>
  <c r="CQ31" i="13" a="1"/>
  <c r="CQ31" i="13" s="1"/>
  <c r="AG32" i="13"/>
  <c r="BP31" i="13" a="1"/>
  <c r="BP31" i="13" s="1"/>
  <c r="BT29" i="13" a="1"/>
  <c r="BT29" i="13" s="1"/>
  <c r="AK30" i="13"/>
  <c r="CU29" i="13" a="1"/>
  <c r="CU29" i="13" s="1"/>
  <c r="CO32" i="13" a="1"/>
  <c r="CO32" i="13" s="1"/>
  <c r="BN32" i="13" a="1"/>
  <c r="BN32" i="13" s="1"/>
  <c r="AI31" i="13"/>
  <c r="CS30" i="13" a="1"/>
  <c r="CS30" i="13" s="1"/>
  <c r="BR30" i="13" a="1"/>
  <c r="BR30" i="13" s="1"/>
  <c r="AM29" i="13"/>
  <c r="BV28" i="13" a="1"/>
  <c r="BV28" i="13" s="1"/>
  <c r="CW28" i="13" a="1"/>
  <c r="CW28" i="13" s="1"/>
  <c r="CQ31" i="12" a="1"/>
  <c r="CQ31" i="12" s="1"/>
  <c r="AG32" i="12"/>
  <c r="BP31" i="12" a="1"/>
  <c r="BP31" i="12" s="1"/>
  <c r="BT29" i="12" a="1"/>
  <c r="BT29" i="12" s="1"/>
  <c r="AK30" i="12"/>
  <c r="CU29" i="12" a="1"/>
  <c r="CU29" i="12" s="1"/>
  <c r="CO32" i="12" a="1"/>
  <c r="CO32" i="12" s="1"/>
  <c r="BN32" i="12" a="1"/>
  <c r="BN32" i="12" s="1"/>
  <c r="CS30" i="12" a="1"/>
  <c r="CS30" i="12" s="1"/>
  <c r="AI31" i="12"/>
  <c r="BR30" i="12" a="1"/>
  <c r="BR30" i="12" s="1"/>
  <c r="CW28" i="12" a="1"/>
  <c r="CW28" i="12" s="1"/>
  <c r="BV28" i="12" a="1"/>
  <c r="BV28" i="12" s="1"/>
  <c r="AM29" i="12"/>
  <c r="J25" i="12"/>
  <c r="I25" i="12"/>
  <c r="AK31" i="13" l="1"/>
  <c r="CU30" i="13" a="1"/>
  <c r="CU30" i="13" s="1"/>
  <c r="BT30" i="13" a="1"/>
  <c r="BT30" i="13" s="1"/>
  <c r="CW29" i="13" a="1"/>
  <c r="CW29" i="13" s="1"/>
  <c r="AM30" i="13"/>
  <c r="BV29" i="13" a="1"/>
  <c r="BV29" i="13" s="1"/>
  <c r="CQ32" i="13" a="1"/>
  <c r="CQ32" i="13" s="1"/>
  <c r="BP32" i="13" a="1"/>
  <c r="BP32" i="13" s="1"/>
  <c r="CS31" i="13" a="1"/>
  <c r="CS31" i="13" s="1"/>
  <c r="AI32" i="13"/>
  <c r="BR31" i="13" a="1"/>
  <c r="BR31" i="13" s="1"/>
  <c r="J26" i="13"/>
  <c r="I26" i="13"/>
  <c r="I26" i="12"/>
  <c r="J26" i="12"/>
  <c r="AM30" i="12"/>
  <c r="CW29" i="12" a="1"/>
  <c r="CW29" i="12" s="1"/>
  <c r="BV29" i="12" a="1"/>
  <c r="BV29" i="12" s="1"/>
  <c r="AK31" i="12"/>
  <c r="CU30" i="12" a="1"/>
  <c r="CU30" i="12" s="1"/>
  <c r="BT30" i="12" a="1"/>
  <c r="BT30" i="12" s="1"/>
  <c r="AI32" i="12"/>
  <c r="CS31" i="12" a="1"/>
  <c r="CS31" i="12" s="1"/>
  <c r="BR31" i="12" a="1"/>
  <c r="BR31" i="12" s="1"/>
  <c r="BP32" i="12" a="1"/>
  <c r="BP32" i="12" s="1"/>
  <c r="CQ32" i="12" a="1"/>
  <c r="CQ32" i="12" s="1"/>
  <c r="I27" i="13" l="1"/>
  <c r="J27" i="13"/>
  <c r="AM31" i="13"/>
  <c r="CW30" i="13" a="1"/>
  <c r="CW30" i="13" s="1"/>
  <c r="BV30" i="13" a="1"/>
  <c r="BV30" i="13" s="1"/>
  <c r="CS32" i="13" a="1"/>
  <c r="CS32" i="13" s="1"/>
  <c r="BR32" i="13" a="1"/>
  <c r="BR32" i="13" s="1"/>
  <c r="AK32" i="13"/>
  <c r="CU31" i="13" a="1"/>
  <c r="CU31" i="13" s="1"/>
  <c r="BT31" i="13" a="1"/>
  <c r="BT31" i="13" s="1"/>
  <c r="BT31" i="12" a="1"/>
  <c r="BT31" i="12" s="1"/>
  <c r="CU31" i="12" a="1"/>
  <c r="CU31" i="12" s="1"/>
  <c r="AK32" i="12"/>
  <c r="J27" i="12"/>
  <c r="I27" i="12"/>
  <c r="BV30" i="12" a="1"/>
  <c r="BV30" i="12" s="1"/>
  <c r="AM31" i="12"/>
  <c r="CW30" i="12" a="1"/>
  <c r="CW30" i="12" s="1"/>
  <c r="CS32" i="12" a="1"/>
  <c r="CS32" i="12" s="1"/>
  <c r="BR32" i="12" a="1"/>
  <c r="BR32" i="12" s="1"/>
  <c r="CU32" i="13" l="1" a="1"/>
  <c r="CU32" i="13" s="1"/>
  <c r="BT32" i="13" a="1"/>
  <c r="BT32" i="13" s="1"/>
  <c r="J28" i="13"/>
  <c r="I28" i="13"/>
  <c r="AM32" i="13"/>
  <c r="BV31" i="13" a="1"/>
  <c r="BV31" i="13" s="1"/>
  <c r="CW31" i="13" a="1"/>
  <c r="CW31" i="13" s="1"/>
  <c r="BV31" i="12" a="1"/>
  <c r="BV31" i="12" s="1"/>
  <c r="CW31" i="12" a="1"/>
  <c r="CW31" i="12" s="1"/>
  <c r="AM32" i="12"/>
  <c r="BT32" i="12" a="1"/>
  <c r="BT32" i="12" s="1"/>
  <c r="CU32" i="12" a="1"/>
  <c r="CU32" i="12" s="1"/>
  <c r="I28" i="12"/>
  <c r="J28" i="12"/>
  <c r="BV32" i="13" l="1" a="1"/>
  <c r="BV32" i="13" s="1"/>
  <c r="CW32" i="13" a="1"/>
  <c r="CW32" i="13" s="1"/>
  <c r="BH42" i="13" a="1"/>
  <c r="BH42" i="13" s="1"/>
  <c r="F44" i="13" a="1"/>
  <c r="F44" i="13" s="1"/>
  <c r="BH45" i="13" a="1"/>
  <c r="BH45" i="13" s="1"/>
  <c r="BJ44" i="13" a="1"/>
  <c r="BJ44" i="13" s="1"/>
  <c r="F45" i="13" a="1"/>
  <c r="F45" i="13" s="1"/>
  <c r="H45" i="13" a="1"/>
  <c r="H45" i="13" s="1"/>
  <c r="BH44" i="13" a="1"/>
  <c r="BH44" i="13" s="1"/>
  <c r="AN44" i="13" s="1"/>
  <c r="J29" i="13"/>
  <c r="I29" i="13"/>
  <c r="I29" i="12"/>
  <c r="J29" i="12"/>
  <c r="CW32" i="12" a="1"/>
  <c r="CW32" i="12" s="1"/>
  <c r="BV32" i="12" a="1"/>
  <c r="BV32" i="12" s="1"/>
  <c r="BH37" i="12" a="1"/>
  <c r="BH37" i="12" s="1"/>
  <c r="BJ37" i="12" a="1"/>
  <c r="BJ37" i="12" s="1"/>
  <c r="AN45" i="13" l="1"/>
  <c r="AR44" i="13"/>
  <c r="AU44" i="13"/>
  <c r="U44" i="13" s="1"/>
  <c r="AT44" i="13"/>
  <c r="AP44" i="13"/>
  <c r="BJ45" i="13" a="1"/>
  <c r="BJ45" i="13" s="1"/>
  <c r="H44" i="13" a="1"/>
  <c r="H44" i="13" s="1"/>
  <c r="F42" i="13" a="1"/>
  <c r="F42" i="13" s="1"/>
  <c r="F60" i="13" s="1"/>
  <c r="BJ42" i="13" a="1"/>
  <c r="BJ42" i="13" s="1"/>
  <c r="H42" i="13" a="1"/>
  <c r="H42" i="13" s="1"/>
  <c r="J30" i="13"/>
  <c r="J31" i="13" s="1"/>
  <c r="I30" i="13"/>
  <c r="I31" i="13" s="1"/>
  <c r="BJ40" i="12" a="1"/>
  <c r="BJ40" i="12" s="1"/>
  <c r="F40" i="12" a="1"/>
  <c r="F40" i="12" s="1"/>
  <c r="BJ43" i="12" a="1"/>
  <c r="BJ43" i="12" s="1"/>
  <c r="BJ39" i="12" a="1"/>
  <c r="BJ39" i="12" s="1"/>
  <c r="BH41" i="12" a="1"/>
  <c r="BH41" i="12" s="1"/>
  <c r="F42" i="12" a="1"/>
  <c r="F42" i="12" s="1"/>
  <c r="BJ44" i="12" a="1"/>
  <c r="BJ44" i="12" s="1"/>
  <c r="BJ41" i="12" a="1"/>
  <c r="BJ41" i="12" s="1"/>
  <c r="BH44" i="12" a="1"/>
  <c r="BH44" i="12" s="1"/>
  <c r="H42" i="12" a="1"/>
  <c r="H42" i="12" s="1"/>
  <c r="BH40" i="12" a="1"/>
  <c r="BH40" i="12" s="1"/>
  <c r="AN40" i="12" s="1"/>
  <c r="F41" i="12" a="1"/>
  <c r="F41" i="12" s="1"/>
  <c r="H37" i="12" a="1"/>
  <c r="H37" i="12" s="1"/>
  <c r="F39" i="12" a="1"/>
  <c r="F39" i="12" s="1"/>
  <c r="H43" i="12" a="1"/>
  <c r="H43" i="12" s="1"/>
  <c r="H39" i="12" a="1"/>
  <c r="H39" i="12" s="1"/>
  <c r="F44" i="12" a="1"/>
  <c r="F44" i="12" s="1"/>
  <c r="H44" i="12" a="1"/>
  <c r="H44" i="12" s="1"/>
  <c r="H40" i="12" a="1"/>
  <c r="H40" i="12" s="1"/>
  <c r="BH43" i="12" a="1"/>
  <c r="BH43" i="12" s="1"/>
  <c r="AN43" i="12" s="1"/>
  <c r="H41" i="12" a="1"/>
  <c r="H41" i="12" s="1"/>
  <c r="F43" i="12" a="1"/>
  <c r="F43" i="12" s="1"/>
  <c r="BH39" i="12" a="1"/>
  <c r="BH39" i="12" s="1"/>
  <c r="AN39" i="12" s="1"/>
  <c r="BH42" i="12" a="1"/>
  <c r="BH42" i="12" s="1"/>
  <c r="AN42" i="12" s="1"/>
  <c r="BJ42" i="12" a="1"/>
  <c r="BJ42" i="12" s="1"/>
  <c r="F37" i="12" a="1"/>
  <c r="F37" i="12" s="1"/>
  <c r="I30" i="12"/>
  <c r="I31" i="12" s="1"/>
  <c r="J30" i="12"/>
  <c r="J31" i="12" s="1"/>
  <c r="H60" i="13" l="1"/>
  <c r="F60" i="12"/>
  <c r="AN37" i="12"/>
  <c r="AN41" i="12"/>
  <c r="AP41" i="12" s="1"/>
  <c r="AN42" i="13"/>
  <c r="AU45" i="13"/>
  <c r="U45" i="13" s="1"/>
  <c r="AP45" i="13"/>
  <c r="AT45" i="13"/>
  <c r="AR45" i="13"/>
  <c r="AU42" i="12"/>
  <c r="U42" i="12" s="1"/>
  <c r="AT42" i="12"/>
  <c r="AR42" i="12"/>
  <c r="AP42" i="12"/>
  <c r="AT39" i="12"/>
  <c r="AU39" i="12"/>
  <c r="U39" i="12" s="1"/>
  <c r="AP39" i="12"/>
  <c r="AR39" i="12"/>
  <c r="AU43" i="12"/>
  <c r="U43" i="12" s="1"/>
  <c r="AP43" i="12"/>
  <c r="AR43" i="12"/>
  <c r="AT43" i="12"/>
  <c r="H60" i="12"/>
  <c r="AT40" i="12"/>
  <c r="AU40" i="12"/>
  <c r="U40" i="12" s="1"/>
  <c r="AR40" i="12"/>
  <c r="AP40" i="12"/>
  <c r="AP37" i="12"/>
  <c r="AU37" i="12"/>
  <c r="U37" i="12" s="1"/>
  <c r="AT37" i="12"/>
  <c r="AR37" i="12"/>
  <c r="AN44" i="12"/>
  <c r="AU41" i="12" l="1"/>
  <c r="U41" i="12" s="1"/>
  <c r="AR41" i="12"/>
  <c r="AT41" i="12"/>
  <c r="AT60" i="12" s="1"/>
  <c r="AR42" i="13"/>
  <c r="AR60" i="13" s="1"/>
  <c r="AU42" i="13"/>
  <c r="U42" i="13" s="1"/>
  <c r="AP42" i="13"/>
  <c r="AP60" i="13" s="1"/>
  <c r="AT42" i="13"/>
  <c r="AT60" i="13" s="1"/>
  <c r="AR60" i="12"/>
  <c r="AU44" i="12"/>
  <c r="U44" i="12" s="1"/>
  <c r="AP44" i="12"/>
  <c r="AP60" i="12" s="1"/>
  <c r="AR44" i="12"/>
  <c r="AT44" i="12"/>
  <c r="Z36" i="10" l="1"/>
  <c r="X36" i="10"/>
  <c r="V38" i="10"/>
  <c r="V36" i="10"/>
  <c r="V35" i="10"/>
  <c r="AV29" i="10"/>
  <c r="AT29" i="10" s="1"/>
  <c r="AT30" i="10"/>
  <c r="BM59" i="11"/>
  <c r="BH59" i="11" a="1"/>
  <c r="BH59" i="11" s="1"/>
  <c r="BF59" i="11"/>
  <c r="BC59" i="11"/>
  <c r="BJ59" i="11" s="1" a="1"/>
  <c r="BJ59" i="11" s="1"/>
  <c r="AZ59" i="11"/>
  <c r="AW59" i="11"/>
  <c r="AN59" i="11"/>
  <c r="AU59" i="11" s="1"/>
  <c r="AM59" i="11"/>
  <c r="AK59" i="11"/>
  <c r="AG59" i="11"/>
  <c r="AD59" i="11"/>
  <c r="W59" i="11"/>
  <c r="U59" i="11"/>
  <c r="T59" i="11"/>
  <c r="J59" i="11"/>
  <c r="H59" i="11" a="1"/>
  <c r="H59" i="11" s="1"/>
  <c r="F59" i="11" a="1"/>
  <c r="F59" i="11" s="1"/>
  <c r="D59" i="11"/>
  <c r="BM58" i="11"/>
  <c r="BH58" i="11" a="1"/>
  <c r="BH58" i="11" s="1"/>
  <c r="BF58" i="11"/>
  <c r="BC58" i="11"/>
  <c r="BJ58" i="11" s="1" a="1"/>
  <c r="BJ58" i="11" s="1"/>
  <c r="AZ58" i="11"/>
  <c r="AW58" i="11"/>
  <c r="AN58" i="11"/>
  <c r="AU58" i="11" s="1"/>
  <c r="U58" i="11" s="1"/>
  <c r="AM58" i="11"/>
  <c r="AK58" i="11"/>
  <c r="AG58" i="11"/>
  <c r="AD58" i="11"/>
  <c r="W58" i="11"/>
  <c r="T58" i="11"/>
  <c r="J58" i="11"/>
  <c r="H58" i="11" a="1"/>
  <c r="H58" i="11" s="1"/>
  <c r="F58" i="11" a="1"/>
  <c r="F58" i="11" s="1"/>
  <c r="D58" i="11"/>
  <c r="BM57" i="11"/>
  <c r="BH57" i="11" a="1"/>
  <c r="BH57" i="11" s="1"/>
  <c r="BF57" i="11"/>
  <c r="BC57" i="11"/>
  <c r="BJ57" i="11" s="1" a="1"/>
  <c r="BJ57" i="11" s="1"/>
  <c r="AZ57" i="11"/>
  <c r="AW57" i="11"/>
  <c r="AN57" i="11"/>
  <c r="AU57" i="11" s="1"/>
  <c r="U57" i="11" s="1"/>
  <c r="AM57" i="11"/>
  <c r="AK57" i="11"/>
  <c r="AG57" i="11"/>
  <c r="AD57" i="11"/>
  <c r="W57" i="11"/>
  <c r="T57" i="11"/>
  <c r="J57" i="11"/>
  <c r="H57" i="11" a="1"/>
  <c r="H57" i="11" s="1"/>
  <c r="F57" i="11" a="1"/>
  <c r="F57" i="11" s="1"/>
  <c r="D57" i="11"/>
  <c r="BM56" i="11"/>
  <c r="BH56" i="11" a="1"/>
  <c r="BH56" i="11" s="1"/>
  <c r="BF56" i="11"/>
  <c r="BC56" i="11"/>
  <c r="BJ56" i="11" s="1" a="1"/>
  <c r="BJ56" i="11" s="1"/>
  <c r="AZ56" i="11"/>
  <c r="AW56" i="11"/>
  <c r="AN56" i="11"/>
  <c r="AU56" i="11" s="1"/>
  <c r="U56" i="11" s="1"/>
  <c r="AM56" i="11"/>
  <c r="AK56" i="11"/>
  <c r="AG56" i="11"/>
  <c r="AD56" i="11"/>
  <c r="W56" i="11"/>
  <c r="T56" i="11"/>
  <c r="J56" i="11"/>
  <c r="H56" i="11" a="1"/>
  <c r="H56" i="11" s="1"/>
  <c r="F56" i="11" a="1"/>
  <c r="F56" i="11" s="1"/>
  <c r="D56" i="11"/>
  <c r="BM55" i="11"/>
  <c r="BH55" i="11" a="1"/>
  <c r="BH55" i="11" s="1"/>
  <c r="BF55" i="11"/>
  <c r="BC55" i="11"/>
  <c r="BJ55" i="11" s="1" a="1"/>
  <c r="BJ55" i="11" s="1"/>
  <c r="AZ55" i="11"/>
  <c r="AW55" i="11"/>
  <c r="AN55" i="11"/>
  <c r="AU55" i="11" s="1"/>
  <c r="AM55" i="11"/>
  <c r="AK55" i="11"/>
  <c r="AG55" i="11"/>
  <c r="AD55" i="11"/>
  <c r="W55" i="11"/>
  <c r="U55" i="11"/>
  <c r="T55" i="11"/>
  <c r="J55" i="11"/>
  <c r="H55" i="11" a="1"/>
  <c r="H55" i="11" s="1"/>
  <c r="F55" i="11" a="1"/>
  <c r="F55" i="11" s="1"/>
  <c r="D55" i="11"/>
  <c r="BM54" i="11"/>
  <c r="BH54" i="11" a="1"/>
  <c r="BH54" i="11" s="1"/>
  <c r="BF54" i="11"/>
  <c r="BC54" i="11"/>
  <c r="BJ54" i="11" s="1" a="1"/>
  <c r="BJ54" i="11" s="1"/>
  <c r="AZ54" i="11"/>
  <c r="AW54" i="11"/>
  <c r="AN54" i="11"/>
  <c r="AU54" i="11" s="1"/>
  <c r="U54" i="11" s="1"/>
  <c r="AM54" i="11"/>
  <c r="AK54" i="11"/>
  <c r="AG54" i="11"/>
  <c r="AD54" i="11"/>
  <c r="W54" i="11"/>
  <c r="T54" i="11"/>
  <c r="J54" i="11"/>
  <c r="H54" i="11" a="1"/>
  <c r="H54" i="11" s="1"/>
  <c r="F54" i="11" a="1"/>
  <c r="F54" i="11" s="1"/>
  <c r="D54" i="11"/>
  <c r="BM53" i="11"/>
  <c r="BH53" i="11" a="1"/>
  <c r="BH53" i="11" s="1"/>
  <c r="BF53" i="11"/>
  <c r="BC53" i="11"/>
  <c r="BJ53" i="11" s="1" a="1"/>
  <c r="BJ53" i="11" s="1"/>
  <c r="AZ53" i="11"/>
  <c r="AW53" i="11"/>
  <c r="AN53" i="11"/>
  <c r="AU53" i="11" s="1"/>
  <c r="U53" i="11" s="1"/>
  <c r="AM53" i="11"/>
  <c r="AK53" i="11"/>
  <c r="AG53" i="11"/>
  <c r="AD53" i="11"/>
  <c r="W53" i="11"/>
  <c r="T53" i="11"/>
  <c r="J53" i="11"/>
  <c r="H53" i="11" a="1"/>
  <c r="H53" i="11" s="1"/>
  <c r="F53" i="11" a="1"/>
  <c r="F53" i="11" s="1"/>
  <c r="D53" i="11"/>
  <c r="BM52" i="11"/>
  <c r="BH52" i="11" a="1"/>
  <c r="BH52" i="11" s="1"/>
  <c r="BF52" i="11"/>
  <c r="BC52" i="11"/>
  <c r="BJ52" i="11" s="1" a="1"/>
  <c r="BJ52" i="11" s="1"/>
  <c r="AZ52" i="11"/>
  <c r="AW52" i="11"/>
  <c r="AN52" i="11"/>
  <c r="AU52" i="11" s="1"/>
  <c r="U52" i="11" s="1"/>
  <c r="AM52" i="11"/>
  <c r="AK52" i="11"/>
  <c r="AG52" i="11"/>
  <c r="AD52" i="11"/>
  <c r="W52" i="11"/>
  <c r="T52" i="11"/>
  <c r="J52" i="11"/>
  <c r="H52" i="11" a="1"/>
  <c r="H52" i="11" s="1"/>
  <c r="F52" i="11" a="1"/>
  <c r="F52" i="11" s="1"/>
  <c r="D52" i="11"/>
  <c r="BM51" i="11"/>
  <c r="BH51" i="11" a="1"/>
  <c r="BH51" i="11" s="1"/>
  <c r="BF51" i="11"/>
  <c r="BC51" i="11"/>
  <c r="BJ51" i="11" s="1" a="1"/>
  <c r="BJ51" i="11" s="1"/>
  <c r="AZ51" i="11"/>
  <c r="AW51" i="11"/>
  <c r="AN51" i="11"/>
  <c r="AU51" i="11" s="1"/>
  <c r="AM51" i="11"/>
  <c r="AK51" i="11"/>
  <c r="AG51" i="11"/>
  <c r="AD51" i="11"/>
  <c r="W51" i="11"/>
  <c r="U51" i="11"/>
  <c r="T51" i="11"/>
  <c r="J51" i="11"/>
  <c r="H51" i="11" a="1"/>
  <c r="H51" i="11" s="1"/>
  <c r="F51" i="11" a="1"/>
  <c r="F51" i="11" s="1"/>
  <c r="D51" i="11"/>
  <c r="BM50" i="11"/>
  <c r="BH50" i="11" a="1"/>
  <c r="BH50" i="11" s="1"/>
  <c r="BF50" i="11"/>
  <c r="BC50" i="11"/>
  <c r="BJ50" i="11" s="1" a="1"/>
  <c r="BJ50" i="11" s="1"/>
  <c r="AZ50" i="11"/>
  <c r="AW50" i="11"/>
  <c r="AN50" i="11"/>
  <c r="AU50" i="11" s="1"/>
  <c r="U50" i="11" s="1"/>
  <c r="AM50" i="11"/>
  <c r="AK50" i="11"/>
  <c r="AG50" i="11"/>
  <c r="AD50" i="11"/>
  <c r="W50" i="11"/>
  <c r="T50" i="11"/>
  <c r="J50" i="11"/>
  <c r="H50" i="11" a="1"/>
  <c r="H50" i="11" s="1"/>
  <c r="F50" i="11" a="1"/>
  <c r="F50" i="11" s="1"/>
  <c r="D50" i="11"/>
  <c r="BM49" i="11"/>
  <c r="BH49" i="11" a="1"/>
  <c r="BH49" i="11" s="1"/>
  <c r="BF49" i="11"/>
  <c r="BC49" i="11"/>
  <c r="BJ49" i="11" s="1" a="1"/>
  <c r="BJ49" i="11" s="1"/>
  <c r="AZ49" i="11"/>
  <c r="AW49" i="11"/>
  <c r="AN49" i="11"/>
  <c r="AU49" i="11" s="1"/>
  <c r="U49" i="11" s="1"/>
  <c r="AM49" i="11"/>
  <c r="AK49" i="11"/>
  <c r="AG49" i="11"/>
  <c r="AD49" i="11"/>
  <c r="W49" i="11"/>
  <c r="T49" i="11"/>
  <c r="J49" i="11"/>
  <c r="H49" i="11" a="1"/>
  <c r="H49" i="11" s="1"/>
  <c r="F49" i="11" a="1"/>
  <c r="F49" i="11" s="1"/>
  <c r="D49" i="11"/>
  <c r="BM48" i="11"/>
  <c r="BH48" i="11" a="1"/>
  <c r="BH48" i="11" s="1"/>
  <c r="BF48" i="11"/>
  <c r="BC48" i="11"/>
  <c r="BJ48" i="11" s="1" a="1"/>
  <c r="BJ48" i="11" s="1"/>
  <c r="AZ48" i="11"/>
  <c r="AW48" i="11"/>
  <c r="AN48" i="11"/>
  <c r="AU48" i="11" s="1"/>
  <c r="U48" i="11" s="1"/>
  <c r="AM48" i="11"/>
  <c r="AK48" i="11"/>
  <c r="AG48" i="11"/>
  <c r="AD48" i="11"/>
  <c r="W48" i="11"/>
  <c r="T48" i="11"/>
  <c r="J48" i="11"/>
  <c r="H48" i="11" a="1"/>
  <c r="H48" i="11" s="1"/>
  <c r="F48" i="11" a="1"/>
  <c r="F48" i="11" s="1"/>
  <c r="D48" i="11"/>
  <c r="BM47" i="11"/>
  <c r="BH47" i="11" a="1"/>
  <c r="BH47" i="11" s="1"/>
  <c r="BF47" i="11"/>
  <c r="BC47" i="11"/>
  <c r="BJ47" i="11" s="1" a="1"/>
  <c r="BJ47" i="11" s="1"/>
  <c r="AZ47" i="11"/>
  <c r="AW47" i="11"/>
  <c r="AN47" i="11"/>
  <c r="AU47" i="11" s="1"/>
  <c r="AM47" i="11"/>
  <c r="AK47" i="11"/>
  <c r="AG47" i="11"/>
  <c r="AD47" i="11"/>
  <c r="W47" i="11"/>
  <c r="U47" i="11"/>
  <c r="T47" i="11"/>
  <c r="J47" i="11"/>
  <c r="H47" i="11" a="1"/>
  <c r="H47" i="11" s="1"/>
  <c r="F47" i="11" a="1"/>
  <c r="F47" i="11" s="1"/>
  <c r="D47" i="11"/>
  <c r="BM46" i="11"/>
  <c r="BH46" i="11" a="1"/>
  <c r="BH46" i="11" s="1"/>
  <c r="BF46" i="11"/>
  <c r="BC46" i="11"/>
  <c r="BJ46" i="11" s="1" a="1"/>
  <c r="BJ46" i="11" s="1"/>
  <c r="AZ46" i="11"/>
  <c r="AW46" i="11"/>
  <c r="AN46" i="11"/>
  <c r="AU46" i="11" s="1"/>
  <c r="U46" i="11" s="1"/>
  <c r="AM46" i="11"/>
  <c r="AK46" i="11"/>
  <c r="AG46" i="11"/>
  <c r="AD46" i="11"/>
  <c r="W46" i="11"/>
  <c r="T46" i="11"/>
  <c r="J46" i="11"/>
  <c r="H46" i="11" a="1"/>
  <c r="H46" i="11" s="1"/>
  <c r="F46" i="11" a="1"/>
  <c r="F46" i="11" s="1"/>
  <c r="D46" i="11"/>
  <c r="BM45" i="11"/>
  <c r="BH45" i="11" a="1"/>
  <c r="BH45" i="11" s="1"/>
  <c r="BF45" i="11"/>
  <c r="BC45" i="11"/>
  <c r="BJ45" i="11" s="1" a="1"/>
  <c r="BJ45" i="11" s="1"/>
  <c r="AZ45" i="11"/>
  <c r="AW45" i="11"/>
  <c r="AN45" i="11"/>
  <c r="AU45" i="11" s="1"/>
  <c r="U45" i="11" s="1"/>
  <c r="AM45" i="11"/>
  <c r="AK45" i="11"/>
  <c r="AG45" i="11"/>
  <c r="AD45" i="11"/>
  <c r="W45" i="11"/>
  <c r="T45" i="11"/>
  <c r="J45" i="11"/>
  <c r="H45" i="11" a="1"/>
  <c r="H45" i="11" s="1"/>
  <c r="F45" i="11" a="1"/>
  <c r="F45" i="11" s="1"/>
  <c r="D45" i="11"/>
  <c r="BM44" i="11"/>
  <c r="BH44" i="11" a="1"/>
  <c r="BH44" i="11" s="1"/>
  <c r="BF44" i="11"/>
  <c r="BC44" i="11"/>
  <c r="BJ44" i="11" s="1" a="1"/>
  <c r="BJ44" i="11" s="1"/>
  <c r="AZ44" i="11"/>
  <c r="AW44" i="11"/>
  <c r="AN44" i="11"/>
  <c r="AU44" i="11" s="1"/>
  <c r="U44" i="11" s="1"/>
  <c r="AM44" i="11"/>
  <c r="AK44" i="11"/>
  <c r="AG44" i="11"/>
  <c r="AD44" i="11"/>
  <c r="W44" i="11"/>
  <c r="T44" i="11"/>
  <c r="J44" i="11"/>
  <c r="H44" i="11" a="1"/>
  <c r="H44" i="11" s="1"/>
  <c r="F44" i="11" a="1"/>
  <c r="F44" i="11" s="1"/>
  <c r="D44" i="11"/>
  <c r="BM43" i="11"/>
  <c r="BH43" i="11" a="1"/>
  <c r="BH43" i="11" s="1"/>
  <c r="BF43" i="11"/>
  <c r="BC43" i="11"/>
  <c r="BJ43" i="11" s="1" a="1"/>
  <c r="BJ43" i="11" s="1"/>
  <c r="AZ43" i="11"/>
  <c r="AW43" i="11"/>
  <c r="AN43" i="11"/>
  <c r="AU43" i="11" s="1"/>
  <c r="AM43" i="11"/>
  <c r="AK43" i="11"/>
  <c r="AG43" i="11"/>
  <c r="AD43" i="11"/>
  <c r="W43" i="11"/>
  <c r="U43" i="11"/>
  <c r="T43" i="11"/>
  <c r="J43" i="11"/>
  <c r="H43" i="11" a="1"/>
  <c r="H43" i="11" s="1"/>
  <c r="F43" i="11" a="1"/>
  <c r="F43" i="11" s="1"/>
  <c r="D43" i="11"/>
  <c r="BM42" i="11"/>
  <c r="BH42" i="11" a="1"/>
  <c r="BH42" i="11" s="1"/>
  <c r="BF42" i="11"/>
  <c r="BC42" i="11"/>
  <c r="BJ42" i="11" s="1" a="1"/>
  <c r="BJ42" i="11" s="1"/>
  <c r="AZ42" i="11"/>
  <c r="AW42" i="11"/>
  <c r="AN42" i="11"/>
  <c r="AU42" i="11" s="1"/>
  <c r="U42" i="11" s="1"/>
  <c r="AM42" i="11"/>
  <c r="AK42" i="11"/>
  <c r="AG42" i="11"/>
  <c r="AD42" i="11"/>
  <c r="W42" i="11"/>
  <c r="T42" i="11"/>
  <c r="J42" i="11"/>
  <c r="H42" i="11" a="1"/>
  <c r="H42" i="11" s="1"/>
  <c r="F42" i="11" a="1"/>
  <c r="F42" i="11" s="1"/>
  <c r="D42" i="11"/>
  <c r="BF41" i="11"/>
  <c r="BC41" i="11"/>
  <c r="AZ41" i="11"/>
  <c r="AW41" i="11"/>
  <c r="AN41" i="11"/>
  <c r="AU41" i="11" s="1"/>
  <c r="U41" i="11" s="1"/>
  <c r="AM41" i="11"/>
  <c r="AK41" i="11"/>
  <c r="AG41" i="11"/>
  <c r="AD41" i="11"/>
  <c r="W41" i="11"/>
  <c r="T41" i="11"/>
  <c r="D41" i="11"/>
  <c r="BR40" i="11"/>
  <c r="BF40" i="11"/>
  <c r="BC40" i="11"/>
  <c r="AZ40" i="11"/>
  <c r="AW40" i="11"/>
  <c r="AN40" i="11"/>
  <c r="AU40" i="11" s="1"/>
  <c r="U40" i="11" s="1"/>
  <c r="AM40" i="11"/>
  <c r="AK40" i="11"/>
  <c r="AG40" i="11"/>
  <c r="AD40" i="11"/>
  <c r="W40" i="11"/>
  <c r="T40" i="11"/>
  <c r="D40" i="11"/>
  <c r="BF39" i="11"/>
  <c r="BC39" i="11"/>
  <c r="AZ39" i="11"/>
  <c r="AW39" i="11"/>
  <c r="AN39" i="11"/>
  <c r="AU39" i="11" s="1"/>
  <c r="U39" i="11" s="1"/>
  <c r="AM39" i="11"/>
  <c r="AK39" i="11"/>
  <c r="AG39" i="11"/>
  <c r="AD39" i="11"/>
  <c r="W39" i="11"/>
  <c r="T39" i="11"/>
  <c r="D39" i="11"/>
  <c r="BF38" i="11"/>
  <c r="BC38" i="11"/>
  <c r="AZ38" i="11"/>
  <c r="AW38" i="11"/>
  <c r="AN38" i="11"/>
  <c r="AU38" i="11" s="1"/>
  <c r="AM38" i="11"/>
  <c r="AK38" i="11"/>
  <c r="AG38" i="11"/>
  <c r="AD38" i="11"/>
  <c r="W38" i="11"/>
  <c r="U38" i="11"/>
  <c r="T38" i="11"/>
  <c r="D38" i="11"/>
  <c r="BF37" i="11"/>
  <c r="BC37" i="11"/>
  <c r="AZ37" i="11"/>
  <c r="AW37" i="11"/>
  <c r="AN37" i="11"/>
  <c r="AU37" i="11" s="1"/>
  <c r="U37" i="11" s="1"/>
  <c r="AM37" i="11"/>
  <c r="AK37" i="11"/>
  <c r="AG37" i="11"/>
  <c r="AD37" i="11"/>
  <c r="W37" i="11"/>
  <c r="T37" i="11"/>
  <c r="D37" i="11"/>
  <c r="BR36" i="11"/>
  <c r="BF36" i="11"/>
  <c r="BC36" i="11"/>
  <c r="AZ36" i="11"/>
  <c r="AW36" i="11"/>
  <c r="AN36" i="11"/>
  <c r="AU36" i="11" s="1"/>
  <c r="U36" i="11" s="1"/>
  <c r="AM36" i="11"/>
  <c r="AK36" i="11"/>
  <c r="AG36" i="11"/>
  <c r="AD36" i="11"/>
  <c r="W36" i="11"/>
  <c r="T36" i="11"/>
  <c r="D36" i="11"/>
  <c r="D60" i="11" s="1"/>
  <c r="AV35" i="11"/>
  <c r="AT35" i="11"/>
  <c r="AR35" i="11"/>
  <c r="AP35" i="11"/>
  <c r="AL35" i="11"/>
  <c r="AJ35" i="11"/>
  <c r="AH35" i="11"/>
  <c r="AF35" i="11"/>
  <c r="AB35" i="11"/>
  <c r="Z35" i="11"/>
  <c r="X35" i="11"/>
  <c r="V35" i="11"/>
  <c r="R35" i="11"/>
  <c r="P35" i="11"/>
  <c r="N35" i="11"/>
  <c r="L35" i="11"/>
  <c r="B31" i="11"/>
  <c r="AT30" i="11"/>
  <c r="AV30" i="11" s="1"/>
  <c r="G30" i="11"/>
  <c r="AV29" i="11"/>
  <c r="AT29" i="11"/>
  <c r="G29" i="11"/>
  <c r="D29" i="11" a="1"/>
  <c r="D29" i="11" s="1"/>
  <c r="G28" i="11"/>
  <c r="D28" i="11" a="1"/>
  <c r="D28" i="11" s="1"/>
  <c r="G27" i="11"/>
  <c r="D27" i="11" a="1"/>
  <c r="D27" i="11" s="1"/>
  <c r="G26" i="11"/>
  <c r="D26" i="11" a="1"/>
  <c r="D26" i="11" s="1"/>
  <c r="G25" i="11"/>
  <c r="D25" i="11" a="1"/>
  <c r="D25" i="11" s="1"/>
  <c r="G24" i="11"/>
  <c r="D24" i="11" a="1"/>
  <c r="D24" i="11" s="1"/>
  <c r="G23" i="11"/>
  <c r="D23" i="11" a="1"/>
  <c r="D23" i="11" s="1"/>
  <c r="G22" i="11"/>
  <c r="D22" i="11" a="1"/>
  <c r="D22" i="11" s="1"/>
  <c r="G21" i="11"/>
  <c r="G20" i="11"/>
  <c r="G19" i="11"/>
  <c r="N15" i="11"/>
  <c r="N3" i="11"/>
  <c r="M3" i="11"/>
  <c r="Q2" i="11"/>
  <c r="P2" i="11"/>
  <c r="R2" i="11" s="1"/>
  <c r="D20" i="10" a="1"/>
  <c r="D20" i="10" s="1"/>
  <c r="D21" i="10" a="1"/>
  <c r="D21" i="10" s="1"/>
  <c r="D22" i="10" a="1"/>
  <c r="D22" i="10" s="1"/>
  <c r="D23" i="10" a="1"/>
  <c r="D23" i="10" s="1"/>
  <c r="D24" i="10" a="1"/>
  <c r="D24" i="10" s="1"/>
  <c r="D25" i="10" a="1"/>
  <c r="D25" i="10" s="1"/>
  <c r="D26" i="10" a="1"/>
  <c r="D26" i="10" s="1"/>
  <c r="D27" i="10" a="1"/>
  <c r="D27" i="10" s="1"/>
  <c r="D28" i="10" a="1"/>
  <c r="D28" i="10" s="1"/>
  <c r="D29" i="10" a="1"/>
  <c r="D29" i="10" s="1"/>
  <c r="R3" i="11" l="1"/>
  <c r="R4" i="11" s="1"/>
  <c r="R5" i="11" s="1"/>
  <c r="R6" i="11" s="1"/>
  <c r="R7" i="11" s="1"/>
  <c r="R8" i="11" s="1"/>
  <c r="R9" i="11" s="1"/>
  <c r="R10" i="11" s="1"/>
  <c r="R11" i="11" s="1"/>
  <c r="R12" i="11" s="1"/>
  <c r="R13" i="11" s="1"/>
  <c r="R14" i="11" s="1"/>
  <c r="R15" i="11" s="1"/>
  <c r="R16" i="11" s="1"/>
  <c r="R17" i="11" s="1"/>
  <c r="R18" i="11" s="1"/>
  <c r="R19" i="11" s="1"/>
  <c r="R20" i="11" s="1"/>
  <c r="R21" i="11" s="1"/>
  <c r="R22" i="11" s="1"/>
  <c r="R23" i="11" s="1"/>
  <c r="R24" i="11" s="1"/>
  <c r="R25" i="11" s="1"/>
  <c r="R26" i="11" s="1"/>
  <c r="R27" i="11" s="1"/>
  <c r="R28" i="11" s="1"/>
  <c r="R29" i="11" s="1"/>
  <c r="R30" i="11" s="1"/>
  <c r="T2" i="11"/>
  <c r="Q3" i="11"/>
  <c r="P3" i="11"/>
  <c r="CA2" i="11" a="1"/>
  <c r="CA2" i="11" s="1"/>
  <c r="AZ2" i="11" a="1"/>
  <c r="AZ2" i="11" s="1"/>
  <c r="S2" i="11"/>
  <c r="CC32" i="11" a="1"/>
  <c r="CC32" i="11" s="1"/>
  <c r="BB32" i="11" a="1"/>
  <c r="BB32" i="11" s="1"/>
  <c r="L59" i="11"/>
  <c r="L58" i="11"/>
  <c r="L57" i="11"/>
  <c r="L56" i="11"/>
  <c r="L55" i="11"/>
  <c r="L54" i="11"/>
  <c r="L53" i="11"/>
  <c r="L52" i="11"/>
  <c r="L51" i="11"/>
  <c r="L50" i="11"/>
  <c r="L49" i="11"/>
  <c r="L48" i="11"/>
  <c r="L47" i="11"/>
  <c r="L46" i="11"/>
  <c r="L45" i="11"/>
  <c r="L44" i="11"/>
  <c r="L43" i="11"/>
  <c r="L42" i="11"/>
  <c r="N59" i="11"/>
  <c r="N58" i="11"/>
  <c r="N57" i="11"/>
  <c r="N56" i="11"/>
  <c r="N55" i="11"/>
  <c r="N54" i="11"/>
  <c r="N53" i="11"/>
  <c r="N52" i="11"/>
  <c r="N51" i="11"/>
  <c r="N50" i="11"/>
  <c r="N49" i="11"/>
  <c r="N48" i="11"/>
  <c r="N47" i="11"/>
  <c r="N46" i="11"/>
  <c r="N45" i="11"/>
  <c r="N44" i="11"/>
  <c r="N43" i="11"/>
  <c r="N42" i="11"/>
  <c r="P59" i="11"/>
  <c r="P58" i="11"/>
  <c r="P57" i="11"/>
  <c r="P56" i="11"/>
  <c r="P55" i="11"/>
  <c r="P54" i="11"/>
  <c r="P53" i="11"/>
  <c r="P52" i="11"/>
  <c r="P51" i="11"/>
  <c r="P50" i="11"/>
  <c r="P49" i="11"/>
  <c r="P48" i="11"/>
  <c r="P47" i="11"/>
  <c r="P46" i="11"/>
  <c r="P45" i="11"/>
  <c r="P44" i="11"/>
  <c r="P43" i="11"/>
  <c r="P42" i="11"/>
  <c r="R59" i="11"/>
  <c r="R58" i="11"/>
  <c r="R57" i="11"/>
  <c r="R56" i="11"/>
  <c r="R55" i="11"/>
  <c r="R54" i="11"/>
  <c r="R53" i="11"/>
  <c r="R52" i="11"/>
  <c r="R51" i="11"/>
  <c r="R50" i="11"/>
  <c r="R49" i="11"/>
  <c r="R48" i="11"/>
  <c r="R47" i="11"/>
  <c r="R46" i="11"/>
  <c r="R45" i="11"/>
  <c r="R44" i="11"/>
  <c r="R43" i="11"/>
  <c r="R42" i="11"/>
  <c r="R41" i="11"/>
  <c r="R40" i="11"/>
  <c r="R39" i="11"/>
  <c r="R38" i="11"/>
  <c r="R37" i="11"/>
  <c r="R36" i="11"/>
  <c r="V59" i="11"/>
  <c r="V58" i="11"/>
  <c r="V57" i="11"/>
  <c r="V56" i="11"/>
  <c r="V55" i="11"/>
  <c r="V54" i="11"/>
  <c r="V53" i="11"/>
  <c r="V52" i="11"/>
  <c r="V51" i="11"/>
  <c r="V50" i="11"/>
  <c r="V49" i="11"/>
  <c r="V48" i="11"/>
  <c r="V47" i="11"/>
  <c r="V46" i="11"/>
  <c r="V45" i="11"/>
  <c r="V44" i="11"/>
  <c r="V43" i="11"/>
  <c r="V42" i="11"/>
  <c r="V41" i="11"/>
  <c r="V40" i="11"/>
  <c r="V39" i="11"/>
  <c r="V38" i="11"/>
  <c r="V37" i="11"/>
  <c r="V36" i="11"/>
  <c r="X59" i="11"/>
  <c r="X58" i="11"/>
  <c r="X57" i="11"/>
  <c r="X56" i="11"/>
  <c r="X55" i="11"/>
  <c r="X54" i="11"/>
  <c r="X53" i="11"/>
  <c r="X52" i="11"/>
  <c r="X51" i="11"/>
  <c r="X50" i="11"/>
  <c r="X49" i="11"/>
  <c r="X48" i="11"/>
  <c r="X47" i="11"/>
  <c r="X46" i="11"/>
  <c r="X45" i="11"/>
  <c r="X44" i="11"/>
  <c r="X43" i="11"/>
  <c r="X42" i="11"/>
  <c r="X41" i="11"/>
  <c r="X40" i="11"/>
  <c r="X39" i="11"/>
  <c r="X38" i="11"/>
  <c r="X37" i="11"/>
  <c r="X36" i="11"/>
  <c r="Z59" i="11"/>
  <c r="Z58" i="11"/>
  <c r="Z57" i="11"/>
  <c r="Z56" i="11"/>
  <c r="Z55" i="11"/>
  <c r="Z54" i="11"/>
  <c r="Z53" i="11"/>
  <c r="Z52" i="11"/>
  <c r="Z51" i="11"/>
  <c r="Z50" i="11"/>
  <c r="Z49" i="11"/>
  <c r="Z48" i="11"/>
  <c r="Z47" i="11"/>
  <c r="Z46" i="11"/>
  <c r="Z45" i="11"/>
  <c r="Z44" i="11"/>
  <c r="Z43" i="11"/>
  <c r="Z42" i="11"/>
  <c r="Z41" i="11"/>
  <c r="Z40" i="11"/>
  <c r="Z39" i="11"/>
  <c r="Z38" i="11"/>
  <c r="Z37" i="11"/>
  <c r="Z36" i="11"/>
  <c r="AB59" i="11"/>
  <c r="AB58" i="11"/>
  <c r="AB57" i="11"/>
  <c r="AB56" i="11"/>
  <c r="AB55" i="11"/>
  <c r="AB54" i="11"/>
  <c r="AB53" i="11"/>
  <c r="AB52" i="11"/>
  <c r="AB51" i="11"/>
  <c r="AB50" i="11"/>
  <c r="AB49" i="11"/>
  <c r="AB48" i="11"/>
  <c r="AB47" i="11"/>
  <c r="AB46" i="11"/>
  <c r="AB45" i="11"/>
  <c r="AB44" i="11"/>
  <c r="AB43" i="11"/>
  <c r="AB42" i="11"/>
  <c r="AB41" i="11"/>
  <c r="AB40" i="11"/>
  <c r="AB39" i="11"/>
  <c r="AB38" i="11"/>
  <c r="AB37" i="11"/>
  <c r="AB36" i="11"/>
  <c r="AF59" i="11"/>
  <c r="AF58" i="11"/>
  <c r="AF57" i="11"/>
  <c r="AF56" i="11"/>
  <c r="AF55" i="11"/>
  <c r="AF54" i="11"/>
  <c r="AF53" i="11"/>
  <c r="AF52" i="11"/>
  <c r="AF51" i="11"/>
  <c r="AF50" i="11"/>
  <c r="AF49" i="11"/>
  <c r="AF48" i="11"/>
  <c r="AF47" i="11"/>
  <c r="AF46" i="11"/>
  <c r="AF45" i="11"/>
  <c r="AF44" i="11"/>
  <c r="AF43" i="11"/>
  <c r="AF42" i="11"/>
  <c r="AF41" i="11"/>
  <c r="AF40" i="11"/>
  <c r="AF39" i="11"/>
  <c r="AF38" i="11"/>
  <c r="AF37" i="11"/>
  <c r="AF36" i="11"/>
  <c r="AH59" i="11"/>
  <c r="AH58" i="11"/>
  <c r="AH57" i="11"/>
  <c r="AH56" i="11"/>
  <c r="AH55" i="11"/>
  <c r="AH54" i="11"/>
  <c r="AH53" i="11"/>
  <c r="AH52" i="11"/>
  <c r="AH51" i="11"/>
  <c r="AH50" i="11"/>
  <c r="AH49" i="11"/>
  <c r="AH48" i="11"/>
  <c r="AH47" i="11"/>
  <c r="AH46" i="11"/>
  <c r="AH45" i="11"/>
  <c r="AH44" i="11"/>
  <c r="AH43" i="11"/>
  <c r="AH42" i="11"/>
  <c r="AH41" i="11"/>
  <c r="AH40" i="11"/>
  <c r="AH39" i="11"/>
  <c r="AH38" i="11"/>
  <c r="AH37" i="11"/>
  <c r="AH36" i="11"/>
  <c r="AJ59" i="11"/>
  <c r="AJ58" i="11"/>
  <c r="AJ57" i="11"/>
  <c r="AJ56" i="11"/>
  <c r="AJ55" i="11"/>
  <c r="AJ54" i="11"/>
  <c r="AJ53" i="11"/>
  <c r="AJ52" i="11"/>
  <c r="AJ51" i="11"/>
  <c r="AJ50" i="11"/>
  <c r="AJ49" i="11"/>
  <c r="AJ48" i="11"/>
  <c r="AJ47" i="11"/>
  <c r="AJ46" i="11"/>
  <c r="AJ45" i="11"/>
  <c r="AJ44" i="11"/>
  <c r="AJ43" i="11"/>
  <c r="AJ42" i="11"/>
  <c r="AJ41" i="11"/>
  <c r="AJ40" i="11"/>
  <c r="AJ39" i="11"/>
  <c r="AJ38" i="11"/>
  <c r="AJ37" i="11"/>
  <c r="AJ36" i="11"/>
  <c r="AL59" i="11"/>
  <c r="AL58" i="11"/>
  <c r="AL57" i="11"/>
  <c r="AL56" i="11"/>
  <c r="AL55" i="11"/>
  <c r="AL54" i="11"/>
  <c r="AL53" i="11"/>
  <c r="AL52" i="11"/>
  <c r="AL51" i="11"/>
  <c r="AL50" i="11"/>
  <c r="AL49" i="11"/>
  <c r="AL48" i="11"/>
  <c r="AL47" i="11"/>
  <c r="AL46" i="11"/>
  <c r="AL45" i="11"/>
  <c r="AL44" i="11"/>
  <c r="AL43" i="11"/>
  <c r="AL42" i="11"/>
  <c r="AL41" i="11"/>
  <c r="AL40" i="11"/>
  <c r="AL39" i="11"/>
  <c r="AL38" i="11"/>
  <c r="AL37" i="11"/>
  <c r="AL36" i="11"/>
  <c r="AP59" i="11"/>
  <c r="AP58" i="11"/>
  <c r="AP57" i="11"/>
  <c r="AP56" i="11"/>
  <c r="AP55" i="11"/>
  <c r="AP54" i="11"/>
  <c r="AP53" i="11"/>
  <c r="AP52" i="11"/>
  <c r="AP51" i="11"/>
  <c r="AP50" i="11"/>
  <c r="AP49" i="11"/>
  <c r="AP48" i="11"/>
  <c r="AP47" i="11"/>
  <c r="AP46" i="11"/>
  <c r="AP45" i="11"/>
  <c r="AP44" i="11"/>
  <c r="AP43" i="11"/>
  <c r="AP42" i="11"/>
  <c r="AP41" i="11"/>
  <c r="AP40" i="11"/>
  <c r="AP39" i="11"/>
  <c r="AP38" i="11"/>
  <c r="AP37" i="11"/>
  <c r="AP36" i="11"/>
  <c r="AR59" i="11"/>
  <c r="AR58" i="11"/>
  <c r="AR57" i="11"/>
  <c r="AR56" i="11"/>
  <c r="AR55" i="11"/>
  <c r="AR54" i="11"/>
  <c r="AR53" i="11"/>
  <c r="AR52" i="11"/>
  <c r="AR51" i="11"/>
  <c r="AR50" i="11"/>
  <c r="AR49" i="11"/>
  <c r="AR48" i="11"/>
  <c r="AR47" i="11"/>
  <c r="AR46" i="11"/>
  <c r="AR45" i="11"/>
  <c r="AR44" i="11"/>
  <c r="AR43" i="11"/>
  <c r="AR42" i="11"/>
  <c r="AR41" i="11"/>
  <c r="AR40" i="11"/>
  <c r="AR39" i="11"/>
  <c r="AR38" i="11"/>
  <c r="AR37" i="11"/>
  <c r="AR36" i="11"/>
  <c r="AT59" i="11"/>
  <c r="AT58" i="11"/>
  <c r="AT57" i="11"/>
  <c r="AT56" i="11"/>
  <c r="AT55" i="11"/>
  <c r="AT54" i="11"/>
  <c r="AT53" i="11"/>
  <c r="AT52" i="11"/>
  <c r="AT51" i="11"/>
  <c r="AT50" i="11"/>
  <c r="AT49" i="11"/>
  <c r="AT48" i="11"/>
  <c r="AT47" i="11"/>
  <c r="AT46" i="11"/>
  <c r="AT45" i="11"/>
  <c r="AT44" i="11"/>
  <c r="AT43" i="11"/>
  <c r="AT42" i="11"/>
  <c r="AT41" i="11"/>
  <c r="AT40" i="11"/>
  <c r="AT39" i="11"/>
  <c r="AT38" i="11"/>
  <c r="AT37" i="11"/>
  <c r="AT36" i="11"/>
  <c r="AV59" i="11"/>
  <c r="AV58" i="11"/>
  <c r="AV57" i="11"/>
  <c r="AV56" i="11"/>
  <c r="AV55" i="11"/>
  <c r="AV54" i="11"/>
  <c r="AV53" i="11"/>
  <c r="AV52" i="11"/>
  <c r="AV51" i="11"/>
  <c r="AV50" i="11"/>
  <c r="AV49" i="11"/>
  <c r="AV48" i="11"/>
  <c r="AV47" i="11"/>
  <c r="AV46" i="11"/>
  <c r="AV45" i="11"/>
  <c r="AV44" i="11"/>
  <c r="AV43" i="11"/>
  <c r="AV42" i="11"/>
  <c r="AV41" i="11"/>
  <c r="AV40" i="11"/>
  <c r="AV39" i="11"/>
  <c r="AV38" i="11"/>
  <c r="AV37" i="11"/>
  <c r="AV36" i="11"/>
  <c r="AV60" i="11" l="1"/>
  <c r="AT60" i="11"/>
  <c r="AR60" i="11"/>
  <c r="AP60" i="11"/>
  <c r="AL60" i="11"/>
  <c r="AJ60" i="11"/>
  <c r="AH60" i="11"/>
  <c r="AF60" i="11"/>
  <c r="AB60" i="11"/>
  <c r="Z60" i="11"/>
  <c r="X60" i="11"/>
  <c r="V60" i="11"/>
  <c r="R60" i="11"/>
  <c r="S3" i="11"/>
  <c r="CC2" i="11" a="1"/>
  <c r="CC2" i="11" s="1"/>
  <c r="BB2" i="11" a="1"/>
  <c r="BB2" i="11" s="1"/>
  <c r="U2" i="11"/>
  <c r="Q4" i="11"/>
  <c r="P4" i="11"/>
  <c r="CA3" i="11" a="1"/>
  <c r="CA3" i="11" s="1"/>
  <c r="AZ3" i="11" a="1"/>
  <c r="AZ3" i="11" s="1"/>
  <c r="T3" i="11"/>
  <c r="T4" i="11" s="1"/>
  <c r="T5" i="11" s="1"/>
  <c r="T6" i="11" s="1"/>
  <c r="T7" i="11" s="1"/>
  <c r="T8" i="11" s="1"/>
  <c r="T9" i="11" s="1"/>
  <c r="T10" i="11" s="1"/>
  <c r="T11" i="11" s="1"/>
  <c r="T12" i="11" s="1"/>
  <c r="T13" i="11" s="1"/>
  <c r="T14" i="11" s="1"/>
  <c r="T15" i="11" s="1"/>
  <c r="T16" i="11" s="1"/>
  <c r="T17" i="11" s="1"/>
  <c r="T18" i="11" s="1"/>
  <c r="T19" i="11" s="1"/>
  <c r="T20" i="11" s="1"/>
  <c r="T21" i="11" s="1"/>
  <c r="T22" i="11" s="1"/>
  <c r="T23" i="11" s="1"/>
  <c r="T24" i="11" s="1"/>
  <c r="T25" i="11" s="1"/>
  <c r="T26" i="11" s="1"/>
  <c r="T27" i="11" s="1"/>
  <c r="T28" i="11" s="1"/>
  <c r="T29" i="11" s="1"/>
  <c r="T30" i="11" s="1"/>
  <c r="T31" i="11" s="1"/>
  <c r="T32" i="11" s="1"/>
  <c r="V2" i="11"/>
  <c r="V3" i="11" l="1"/>
  <c r="V4" i="11" s="1"/>
  <c r="V5" i="11" s="1"/>
  <c r="V6" i="11" s="1"/>
  <c r="V7" i="11" s="1"/>
  <c r="V8" i="11" s="1"/>
  <c r="V9" i="11" s="1"/>
  <c r="V10" i="11" s="1"/>
  <c r="V11" i="11" s="1"/>
  <c r="V12" i="11" s="1"/>
  <c r="V13" i="11" s="1"/>
  <c r="V14" i="11" s="1"/>
  <c r="V15" i="11" s="1"/>
  <c r="V16" i="11" s="1"/>
  <c r="V17" i="11" s="1"/>
  <c r="V18" i="11" s="1"/>
  <c r="V19" i="11" s="1"/>
  <c r="V20" i="11" s="1"/>
  <c r="V21" i="11" s="1"/>
  <c r="V22" i="11" s="1"/>
  <c r="V23" i="11" s="1"/>
  <c r="V24" i="11" s="1"/>
  <c r="V25" i="11" s="1"/>
  <c r="V26" i="11" s="1"/>
  <c r="V27" i="11" s="1"/>
  <c r="V28" i="11" s="1"/>
  <c r="V29" i="11" s="1"/>
  <c r="V30" i="11" s="1"/>
  <c r="V31" i="11" s="1"/>
  <c r="V32" i="11" s="1"/>
  <c r="X2" i="11"/>
  <c r="Q5" i="11"/>
  <c r="P5" i="11"/>
  <c r="CA4" i="11" a="1"/>
  <c r="CA4" i="11" s="1"/>
  <c r="AZ4" i="11" a="1"/>
  <c r="AZ4" i="11" s="1"/>
  <c r="U3" i="11"/>
  <c r="CE2" i="11" a="1"/>
  <c r="CE2" i="11" s="1"/>
  <c r="BD2" i="11" a="1"/>
  <c r="BD2" i="11" s="1"/>
  <c r="W2" i="11"/>
  <c r="S4" i="11"/>
  <c r="CC3" i="11" a="1"/>
  <c r="CC3" i="11" s="1"/>
  <c r="BB3" i="11" a="1"/>
  <c r="BB3" i="11" s="1"/>
  <c r="S5" i="11" l="1"/>
  <c r="CC4" i="11" a="1"/>
  <c r="CC4" i="11" s="1"/>
  <c r="BB4" i="11" a="1"/>
  <c r="BB4" i="11" s="1"/>
  <c r="W3" i="11"/>
  <c r="CG2" i="11" a="1"/>
  <c r="CG2" i="11" s="1"/>
  <c r="BF2" i="11" a="1"/>
  <c r="BF2" i="11" s="1"/>
  <c r="Y2" i="11"/>
  <c r="U4" i="11"/>
  <c r="CE3" i="11" a="1"/>
  <c r="CE3" i="11" s="1"/>
  <c r="BD3" i="11" a="1"/>
  <c r="BD3" i="11" s="1"/>
  <c r="Q6" i="11"/>
  <c r="P6" i="11"/>
  <c r="CA5" i="11" a="1"/>
  <c r="CA5" i="11" s="1"/>
  <c r="AZ5" i="11" a="1"/>
  <c r="AZ5" i="11" s="1"/>
  <c r="X3" i="11"/>
  <c r="X4" i="11" s="1"/>
  <c r="X5" i="11" s="1"/>
  <c r="X6" i="11" s="1"/>
  <c r="X7" i="11" s="1"/>
  <c r="X8" i="11" s="1"/>
  <c r="X9" i="11" s="1"/>
  <c r="X10" i="11" s="1"/>
  <c r="X11" i="11" s="1"/>
  <c r="X12" i="11" s="1"/>
  <c r="X13" i="11" s="1"/>
  <c r="X14" i="11" s="1"/>
  <c r="X15" i="11" s="1"/>
  <c r="X16" i="11" s="1"/>
  <c r="X17" i="11" s="1"/>
  <c r="X18" i="11" s="1"/>
  <c r="X19" i="11" s="1"/>
  <c r="X20" i="11" s="1"/>
  <c r="X21" i="11" s="1"/>
  <c r="X22" i="11" s="1"/>
  <c r="X23" i="11" s="1"/>
  <c r="X24" i="11" s="1"/>
  <c r="X25" i="11" s="1"/>
  <c r="X26" i="11" s="1"/>
  <c r="X27" i="11" s="1"/>
  <c r="X28" i="11" s="1"/>
  <c r="X29" i="11" s="1"/>
  <c r="X30" i="11" s="1"/>
  <c r="X31" i="11" s="1"/>
  <c r="X32" i="11" s="1"/>
  <c r="Z2" i="11"/>
  <c r="Z3" i="11" l="1"/>
  <c r="Z4" i="11" s="1"/>
  <c r="Z5" i="11" s="1"/>
  <c r="Z6" i="11" s="1"/>
  <c r="Z7" i="11" s="1"/>
  <c r="Z8" i="11" s="1"/>
  <c r="Z9" i="11" s="1"/>
  <c r="Z10" i="11" s="1"/>
  <c r="Z11" i="11" s="1"/>
  <c r="Z12" i="11" s="1"/>
  <c r="Z13" i="11" s="1"/>
  <c r="Z14" i="11" s="1"/>
  <c r="Z15" i="11" s="1"/>
  <c r="Z16" i="11" s="1"/>
  <c r="Z17" i="11" s="1"/>
  <c r="Z18" i="11" s="1"/>
  <c r="Z19" i="11" s="1"/>
  <c r="Z20" i="11" s="1"/>
  <c r="Z21" i="11" s="1"/>
  <c r="Z22" i="11" s="1"/>
  <c r="Z23" i="11" s="1"/>
  <c r="Z24" i="11" s="1"/>
  <c r="Z25" i="11" s="1"/>
  <c r="Z26" i="11" s="1"/>
  <c r="Z27" i="11" s="1"/>
  <c r="Z28" i="11" s="1"/>
  <c r="Z29" i="11" s="1"/>
  <c r="Z30" i="11" s="1"/>
  <c r="Z31" i="11" s="1"/>
  <c r="Z32" i="11" s="1"/>
  <c r="AB2" i="11"/>
  <c r="Q7" i="11"/>
  <c r="P7" i="11"/>
  <c r="CA6" i="11" a="1"/>
  <c r="CA6" i="11" s="1"/>
  <c r="AZ6" i="11" a="1"/>
  <c r="AZ6" i="11" s="1"/>
  <c r="U5" i="11"/>
  <c r="CE4" i="11" a="1"/>
  <c r="CE4" i="11" s="1"/>
  <c r="BD4" i="11" a="1"/>
  <c r="BD4" i="11" s="1"/>
  <c r="Y3" i="11"/>
  <c r="CI2" i="11" a="1"/>
  <c r="CI2" i="11" s="1"/>
  <c r="BH2" i="11" a="1"/>
  <c r="BH2" i="11" s="1"/>
  <c r="AA2" i="11"/>
  <c r="W4" i="11"/>
  <c r="CG3" i="11" a="1"/>
  <c r="CG3" i="11" s="1"/>
  <c r="BF3" i="11" a="1"/>
  <c r="BF3" i="11" s="1"/>
  <c r="S6" i="11"/>
  <c r="CC5" i="11" a="1"/>
  <c r="CC5" i="11" s="1"/>
  <c r="BB5" i="11" a="1"/>
  <c r="BB5" i="11" s="1"/>
  <c r="S7" i="11" l="1"/>
  <c r="CC6" i="11" a="1"/>
  <c r="CC6" i="11" s="1"/>
  <c r="BB6" i="11" a="1"/>
  <c r="BB6" i="11" s="1"/>
  <c r="W5" i="11"/>
  <c r="CG4" i="11" a="1"/>
  <c r="CG4" i="11" s="1"/>
  <c r="BF4" i="11" a="1"/>
  <c r="BF4" i="11" s="1"/>
  <c r="AA3" i="11"/>
  <c r="CK2" i="11" a="1"/>
  <c r="CK2" i="11" s="1"/>
  <c r="BJ2" i="11" a="1"/>
  <c r="BJ2" i="11" s="1"/>
  <c r="AC2" i="11"/>
  <c r="Y4" i="11"/>
  <c r="CI3" i="11" a="1"/>
  <c r="CI3" i="11" s="1"/>
  <c r="BH3" i="11" a="1"/>
  <c r="BH3" i="11" s="1"/>
  <c r="U6" i="11"/>
  <c r="CE5" i="11" a="1"/>
  <c r="CE5" i="11" s="1"/>
  <c r="BD5" i="11" a="1"/>
  <c r="BD5" i="11" s="1"/>
  <c r="Q8" i="11"/>
  <c r="P8" i="11"/>
  <c r="CA7" i="11" a="1"/>
  <c r="CA7" i="11" s="1"/>
  <c r="AZ7" i="11" a="1"/>
  <c r="AZ7" i="11" s="1"/>
  <c r="AB3" i="11"/>
  <c r="AB4" i="11" s="1"/>
  <c r="AB5" i="11" s="1"/>
  <c r="AB6" i="11" s="1"/>
  <c r="AB7" i="11" s="1"/>
  <c r="AB8" i="11" s="1"/>
  <c r="AB9" i="11" s="1"/>
  <c r="AB10" i="11" s="1"/>
  <c r="AB11" i="11" s="1"/>
  <c r="AB12" i="11" s="1"/>
  <c r="AB13" i="11" s="1"/>
  <c r="AB14" i="11" s="1"/>
  <c r="AB15" i="11" s="1"/>
  <c r="AB16" i="11" s="1"/>
  <c r="AB17" i="11" s="1"/>
  <c r="AB18" i="11" s="1"/>
  <c r="AB19" i="11" s="1"/>
  <c r="AB20" i="11" s="1"/>
  <c r="AB21" i="11" s="1"/>
  <c r="AB22" i="11" s="1"/>
  <c r="AB23" i="11" s="1"/>
  <c r="AB24" i="11" s="1"/>
  <c r="AB25" i="11" s="1"/>
  <c r="AB26" i="11" s="1"/>
  <c r="AB27" i="11" s="1"/>
  <c r="AB28" i="11" s="1"/>
  <c r="AB29" i="11" s="1"/>
  <c r="AB30" i="11" s="1"/>
  <c r="AB31" i="11" s="1"/>
  <c r="AB32" i="11" s="1"/>
  <c r="AD2" i="11"/>
  <c r="AD3" i="11" l="1"/>
  <c r="AD4" i="11" s="1"/>
  <c r="AD5" i="11" s="1"/>
  <c r="AD6" i="11" s="1"/>
  <c r="AD7" i="11" s="1"/>
  <c r="AD8" i="11" s="1"/>
  <c r="AD9" i="11" s="1"/>
  <c r="AD10" i="11" s="1"/>
  <c r="AD11" i="11" s="1"/>
  <c r="AD12" i="11" s="1"/>
  <c r="AD13" i="11" s="1"/>
  <c r="AD14" i="11" s="1"/>
  <c r="AD15" i="11" s="1"/>
  <c r="AD16" i="11" s="1"/>
  <c r="AD17" i="11" s="1"/>
  <c r="AD18" i="11" s="1"/>
  <c r="AD19" i="11" s="1"/>
  <c r="AD20" i="11" s="1"/>
  <c r="AD21" i="11" s="1"/>
  <c r="AD22" i="11" s="1"/>
  <c r="AD23" i="11" s="1"/>
  <c r="AD24" i="11" s="1"/>
  <c r="AD25" i="11" s="1"/>
  <c r="AD26" i="11" s="1"/>
  <c r="AD27" i="11" s="1"/>
  <c r="AD28" i="11" s="1"/>
  <c r="AD29" i="11" s="1"/>
  <c r="AD30" i="11" s="1"/>
  <c r="AD31" i="11" s="1"/>
  <c r="AD32" i="11" s="1"/>
  <c r="AF2" i="11"/>
  <c r="Q9" i="11"/>
  <c r="P9" i="11"/>
  <c r="CA8" i="11" a="1"/>
  <c r="CA8" i="11" s="1"/>
  <c r="AZ8" i="11" a="1"/>
  <c r="AZ8" i="11" s="1"/>
  <c r="U7" i="11"/>
  <c r="CE6" i="11" a="1"/>
  <c r="CE6" i="11" s="1"/>
  <c r="BD6" i="11" a="1"/>
  <c r="BD6" i="11" s="1"/>
  <c r="Y5" i="11"/>
  <c r="CI4" i="11" a="1"/>
  <c r="CI4" i="11" s="1"/>
  <c r="BH4" i="11" a="1"/>
  <c r="BH4" i="11" s="1"/>
  <c r="AC3" i="11"/>
  <c r="CM2" i="11" a="1"/>
  <c r="CM2" i="11" s="1"/>
  <c r="BL2" i="11" a="1"/>
  <c r="BL2" i="11" s="1"/>
  <c r="AE2" i="11"/>
  <c r="AA4" i="11"/>
  <c r="CK3" i="11" a="1"/>
  <c r="CK3" i="11" s="1"/>
  <c r="BJ3" i="11" a="1"/>
  <c r="BJ3" i="11" s="1"/>
  <c r="W6" i="11"/>
  <c r="CG5" i="11" a="1"/>
  <c r="CG5" i="11" s="1"/>
  <c r="BF5" i="11" a="1"/>
  <c r="BF5" i="11" s="1"/>
  <c r="S8" i="11"/>
  <c r="CC7" i="11" a="1"/>
  <c r="CC7" i="11" s="1"/>
  <c r="BB7" i="11" a="1"/>
  <c r="BB7" i="11" s="1"/>
  <c r="S9" i="11" l="1"/>
  <c r="CC8" i="11" a="1"/>
  <c r="CC8" i="11" s="1"/>
  <c r="BB8" i="11" a="1"/>
  <c r="BB8" i="11" s="1"/>
  <c r="W7" i="11"/>
  <c r="CG6" i="11" a="1"/>
  <c r="CG6" i="11" s="1"/>
  <c r="BF6" i="11" a="1"/>
  <c r="BF6" i="11" s="1"/>
  <c r="AA5" i="11"/>
  <c r="CK4" i="11" a="1"/>
  <c r="CK4" i="11" s="1"/>
  <c r="BJ4" i="11" a="1"/>
  <c r="BJ4" i="11" s="1"/>
  <c r="AE3" i="11"/>
  <c r="CO2" i="11" a="1"/>
  <c r="CO2" i="11" s="1"/>
  <c r="BN2" i="11" a="1"/>
  <c r="BN2" i="11" s="1"/>
  <c r="AG2" i="11"/>
  <c r="AC4" i="11"/>
  <c r="CM3" i="11" a="1"/>
  <c r="CM3" i="11" s="1"/>
  <c r="BL3" i="11" a="1"/>
  <c r="BL3" i="11" s="1"/>
  <c r="Y6" i="11"/>
  <c r="CI5" i="11" a="1"/>
  <c r="CI5" i="11" s="1"/>
  <c r="BH5" i="11" a="1"/>
  <c r="BH5" i="11" s="1"/>
  <c r="U8" i="11"/>
  <c r="CE7" i="11" a="1"/>
  <c r="CE7" i="11" s="1"/>
  <c r="BD7" i="11" a="1"/>
  <c r="BD7" i="11" s="1"/>
  <c r="Q10" i="11"/>
  <c r="P10" i="11"/>
  <c r="CA9" i="11" a="1"/>
  <c r="CA9" i="11" s="1"/>
  <c r="AZ9" i="11" a="1"/>
  <c r="AZ9" i="11" s="1"/>
  <c r="AF3" i="11"/>
  <c r="AF4" i="11" s="1"/>
  <c r="AF5" i="11" s="1"/>
  <c r="AF6" i="11" s="1"/>
  <c r="AF7" i="11" s="1"/>
  <c r="AF8" i="11" s="1"/>
  <c r="AF9" i="11" s="1"/>
  <c r="AF10" i="11" s="1"/>
  <c r="AF11" i="11" s="1"/>
  <c r="AF12" i="11" s="1"/>
  <c r="AF13" i="11" s="1"/>
  <c r="AF14" i="11" s="1"/>
  <c r="AF15" i="11" s="1"/>
  <c r="AF16" i="11" s="1"/>
  <c r="AF17" i="11" s="1"/>
  <c r="AF18" i="11" s="1"/>
  <c r="AF19" i="11" s="1"/>
  <c r="AF20" i="11" s="1"/>
  <c r="AF21" i="11" s="1"/>
  <c r="AF22" i="11" s="1"/>
  <c r="AF23" i="11" s="1"/>
  <c r="AF24" i="11" s="1"/>
  <c r="AF25" i="11" s="1"/>
  <c r="AF26" i="11" s="1"/>
  <c r="AF27" i="11" s="1"/>
  <c r="AF28" i="11" s="1"/>
  <c r="AF29" i="11" s="1"/>
  <c r="AF30" i="11" s="1"/>
  <c r="AF31" i="11" s="1"/>
  <c r="AF32" i="11" s="1"/>
  <c r="AH2" i="11"/>
  <c r="AH3" i="11" l="1"/>
  <c r="AH4" i="11" s="1"/>
  <c r="AH5" i="11" s="1"/>
  <c r="AH6" i="11" s="1"/>
  <c r="AH7" i="11" s="1"/>
  <c r="AH8" i="11" s="1"/>
  <c r="AH9" i="11" s="1"/>
  <c r="AH10" i="11" s="1"/>
  <c r="AH11" i="11" s="1"/>
  <c r="AH12" i="11" s="1"/>
  <c r="AH13" i="11" s="1"/>
  <c r="AH14" i="11" s="1"/>
  <c r="AH15" i="11" s="1"/>
  <c r="AH16" i="11" s="1"/>
  <c r="AH17" i="11" s="1"/>
  <c r="AH18" i="11" s="1"/>
  <c r="AH19" i="11" s="1"/>
  <c r="AH20" i="11" s="1"/>
  <c r="AH21" i="11" s="1"/>
  <c r="AH22" i="11" s="1"/>
  <c r="AH23" i="11" s="1"/>
  <c r="AH24" i="11" s="1"/>
  <c r="AH25" i="11" s="1"/>
  <c r="AH26" i="11" s="1"/>
  <c r="AH27" i="11" s="1"/>
  <c r="AH28" i="11" s="1"/>
  <c r="AH29" i="11" s="1"/>
  <c r="AH30" i="11" s="1"/>
  <c r="AH31" i="11" s="1"/>
  <c r="AH32" i="11" s="1"/>
  <c r="AJ2" i="11"/>
  <c r="Q11" i="11"/>
  <c r="P11" i="11"/>
  <c r="CA10" i="11" a="1"/>
  <c r="CA10" i="11" s="1"/>
  <c r="AZ10" i="11" a="1"/>
  <c r="AZ10" i="11" s="1"/>
  <c r="U9" i="11"/>
  <c r="CE8" i="11" a="1"/>
  <c r="CE8" i="11" s="1"/>
  <c r="BD8" i="11" a="1"/>
  <c r="BD8" i="11" s="1"/>
  <c r="Y7" i="11"/>
  <c r="CI6" i="11" a="1"/>
  <c r="CI6" i="11" s="1"/>
  <c r="BH6" i="11" a="1"/>
  <c r="BH6" i="11" s="1"/>
  <c r="AC5" i="11"/>
  <c r="CM4" i="11" a="1"/>
  <c r="CM4" i="11" s="1"/>
  <c r="BL4" i="11" a="1"/>
  <c r="BL4" i="11" s="1"/>
  <c r="AG3" i="11"/>
  <c r="CQ2" i="11" a="1"/>
  <c r="CQ2" i="11" s="1"/>
  <c r="BP2" i="11" a="1"/>
  <c r="BP2" i="11" s="1"/>
  <c r="AI2" i="11"/>
  <c r="AE4" i="11"/>
  <c r="CO3" i="11" a="1"/>
  <c r="CO3" i="11" s="1"/>
  <c r="BN3" i="11" a="1"/>
  <c r="BN3" i="11" s="1"/>
  <c r="AA6" i="11"/>
  <c r="CK5" i="11" a="1"/>
  <c r="CK5" i="11" s="1"/>
  <c r="BJ5" i="11" a="1"/>
  <c r="BJ5" i="11" s="1"/>
  <c r="W8" i="11"/>
  <c r="CG7" i="11" a="1"/>
  <c r="CG7" i="11" s="1"/>
  <c r="BF7" i="11" a="1"/>
  <c r="BF7" i="11" s="1"/>
  <c r="S10" i="11"/>
  <c r="CC9" i="11" a="1"/>
  <c r="CC9" i="11" s="1"/>
  <c r="BB9" i="11" a="1"/>
  <c r="BB9" i="11" s="1"/>
  <c r="S11" i="11" l="1"/>
  <c r="CC10" i="11" a="1"/>
  <c r="CC10" i="11" s="1"/>
  <c r="BB10" i="11" a="1"/>
  <c r="BB10" i="11" s="1"/>
  <c r="W9" i="11"/>
  <c r="CG8" i="11" a="1"/>
  <c r="CG8" i="11" s="1"/>
  <c r="BF8" i="11" a="1"/>
  <c r="BF8" i="11" s="1"/>
  <c r="AA7" i="11"/>
  <c r="CK6" i="11" a="1"/>
  <c r="CK6" i="11" s="1"/>
  <c r="BJ6" i="11" a="1"/>
  <c r="BJ6" i="11" s="1"/>
  <c r="AE5" i="11"/>
  <c r="CO4" i="11" a="1"/>
  <c r="CO4" i="11" s="1"/>
  <c r="BN4" i="11" a="1"/>
  <c r="BN4" i="11" s="1"/>
  <c r="AI3" i="11"/>
  <c r="BR2" i="11" a="1"/>
  <c r="BR2" i="11" s="1"/>
  <c r="AK2" i="11"/>
  <c r="AG4" i="11"/>
  <c r="CQ3" i="11" a="1"/>
  <c r="CQ3" i="11" s="1"/>
  <c r="BP3" i="11" a="1"/>
  <c r="BP3" i="11" s="1"/>
  <c r="AC6" i="11"/>
  <c r="CM5" i="11" a="1"/>
  <c r="CM5" i="11" s="1"/>
  <c r="BL5" i="11" a="1"/>
  <c r="BL5" i="11" s="1"/>
  <c r="Y8" i="11"/>
  <c r="CI7" i="11" a="1"/>
  <c r="CI7" i="11" s="1"/>
  <c r="BH7" i="11" a="1"/>
  <c r="BH7" i="11" s="1"/>
  <c r="U10" i="11"/>
  <c r="CE9" i="11" a="1"/>
  <c r="CE9" i="11" s="1"/>
  <c r="BD9" i="11" a="1"/>
  <c r="BD9" i="11" s="1"/>
  <c r="Q12" i="11"/>
  <c r="P12" i="11"/>
  <c r="CA11" i="11" a="1"/>
  <c r="CA11" i="11" s="1"/>
  <c r="AZ11" i="11" a="1"/>
  <c r="AZ11" i="11" s="1"/>
  <c r="AJ3" i="11"/>
  <c r="AJ4" i="11" s="1"/>
  <c r="AJ5" i="11" s="1"/>
  <c r="AJ6" i="11" s="1"/>
  <c r="AJ7" i="11" s="1"/>
  <c r="AJ8" i="11" s="1"/>
  <c r="AJ9" i="11" s="1"/>
  <c r="AJ10" i="11" s="1"/>
  <c r="AJ11" i="11" s="1"/>
  <c r="AJ12" i="11" s="1"/>
  <c r="AJ13" i="11" s="1"/>
  <c r="AJ14" i="11" s="1"/>
  <c r="AJ15" i="11" s="1"/>
  <c r="AJ16" i="11" s="1"/>
  <c r="AJ17" i="11" s="1"/>
  <c r="AJ18" i="11" s="1"/>
  <c r="AJ19" i="11" s="1"/>
  <c r="AJ20" i="11" s="1"/>
  <c r="AJ21" i="11" s="1"/>
  <c r="AJ22" i="11" s="1"/>
  <c r="AJ23" i="11" s="1"/>
  <c r="AJ24" i="11" s="1"/>
  <c r="AJ25" i="11" s="1"/>
  <c r="AJ26" i="11" s="1"/>
  <c r="AJ27" i="11" s="1"/>
  <c r="AJ28" i="11" s="1"/>
  <c r="AJ29" i="11" s="1"/>
  <c r="AJ30" i="11" s="1"/>
  <c r="AJ31" i="11" s="1"/>
  <c r="AJ32" i="11" s="1"/>
  <c r="AL2" i="11"/>
  <c r="AL3" i="11" s="1"/>
  <c r="AL4" i="11" s="1"/>
  <c r="AL5" i="11" s="1"/>
  <c r="AL6" i="11" s="1"/>
  <c r="AL7" i="11" s="1"/>
  <c r="AL8" i="11" s="1"/>
  <c r="AL9" i="11" s="1"/>
  <c r="AL10" i="11" s="1"/>
  <c r="AL11" i="11" s="1"/>
  <c r="AL12" i="11" s="1"/>
  <c r="AL13" i="11" s="1"/>
  <c r="AL14" i="11" s="1"/>
  <c r="AL15" i="11" s="1"/>
  <c r="AL16" i="11" s="1"/>
  <c r="AL17" i="11" s="1"/>
  <c r="AL18" i="11" s="1"/>
  <c r="AL19" i="11" s="1"/>
  <c r="AL20" i="11" s="1"/>
  <c r="AL21" i="11" s="1"/>
  <c r="AL22" i="11" s="1"/>
  <c r="AL23" i="11" s="1"/>
  <c r="AL24" i="11" s="1"/>
  <c r="AL25" i="11" s="1"/>
  <c r="AL26" i="11" s="1"/>
  <c r="AL27" i="11" s="1"/>
  <c r="AL28" i="11" s="1"/>
  <c r="AL29" i="11" s="1"/>
  <c r="AL30" i="11" s="1"/>
  <c r="AL31" i="11" s="1"/>
  <c r="AL32" i="11" s="1"/>
  <c r="Q13" i="11" l="1"/>
  <c r="P13" i="11"/>
  <c r="CA12" i="11" a="1"/>
  <c r="CA12" i="11" s="1"/>
  <c r="AZ12" i="11" a="1"/>
  <c r="AZ12" i="11" s="1"/>
  <c r="U11" i="11"/>
  <c r="CE10" i="11" a="1"/>
  <c r="CE10" i="11" s="1"/>
  <c r="BD10" i="11" a="1"/>
  <c r="BD10" i="11" s="1"/>
  <c r="Y9" i="11"/>
  <c r="CI8" i="11" a="1"/>
  <c r="CI8" i="11" s="1"/>
  <c r="BH8" i="11" a="1"/>
  <c r="BH8" i="11" s="1"/>
  <c r="AC7" i="11"/>
  <c r="CM6" i="11" a="1"/>
  <c r="CM6" i="11" s="1"/>
  <c r="BL6" i="11" a="1"/>
  <c r="BL6" i="11" s="1"/>
  <c r="AG5" i="11"/>
  <c r="CQ4" i="11" a="1"/>
  <c r="CQ4" i="11" s="1"/>
  <c r="BP4" i="11" a="1"/>
  <c r="BP4" i="11" s="1"/>
  <c r="AK3" i="11"/>
  <c r="BT2" i="11" a="1"/>
  <c r="BT2" i="11" s="1"/>
  <c r="AM2" i="11"/>
  <c r="AI4" i="11"/>
  <c r="BR3" i="11" a="1"/>
  <c r="BR3" i="11" s="1"/>
  <c r="AE6" i="11"/>
  <c r="CO5" i="11" a="1"/>
  <c r="CO5" i="11" s="1"/>
  <c r="BN5" i="11" a="1"/>
  <c r="BN5" i="11" s="1"/>
  <c r="AA8" i="11"/>
  <c r="CK7" i="11" a="1"/>
  <c r="CK7" i="11" s="1"/>
  <c r="BJ7" i="11" a="1"/>
  <c r="BJ7" i="11" s="1"/>
  <c r="W10" i="11"/>
  <c r="CG9" i="11" a="1"/>
  <c r="CG9" i="11" s="1"/>
  <c r="BF9" i="11" a="1"/>
  <c r="BF9" i="11" s="1"/>
  <c r="S12" i="11"/>
  <c r="CC11" i="11" a="1"/>
  <c r="CC11" i="11" s="1"/>
  <c r="BB11" i="11" a="1"/>
  <c r="BB11" i="11" s="1"/>
  <c r="S13" i="11" l="1"/>
  <c r="CC12" i="11" a="1"/>
  <c r="CC12" i="11" s="1"/>
  <c r="BB12" i="11" a="1"/>
  <c r="BB12" i="11" s="1"/>
  <c r="W11" i="11"/>
  <c r="CG10" i="11" a="1"/>
  <c r="CG10" i="11" s="1"/>
  <c r="BF10" i="11" a="1"/>
  <c r="BF10" i="11" s="1"/>
  <c r="AA9" i="11"/>
  <c r="CK8" i="11" a="1"/>
  <c r="CK8" i="11" s="1"/>
  <c r="BJ8" i="11" a="1"/>
  <c r="BJ8" i="11" s="1"/>
  <c r="AE7" i="11"/>
  <c r="CO6" i="11" a="1"/>
  <c r="CO6" i="11" s="1"/>
  <c r="BN6" i="11" a="1"/>
  <c r="BN6" i="11" s="1"/>
  <c r="AI5" i="11"/>
  <c r="BR4" i="11" a="1"/>
  <c r="BR4" i="11" s="1"/>
  <c r="AM3" i="11"/>
  <c r="BV2" i="11" a="1"/>
  <c r="BV2" i="11" s="1"/>
  <c r="AK4" i="11"/>
  <c r="BT3" i="11" a="1"/>
  <c r="BT3" i="11" s="1"/>
  <c r="AG6" i="11"/>
  <c r="CQ5" i="11" a="1"/>
  <c r="CQ5" i="11" s="1"/>
  <c r="BP5" i="11" a="1"/>
  <c r="BP5" i="11" s="1"/>
  <c r="AC8" i="11"/>
  <c r="CM7" i="11" a="1"/>
  <c r="CM7" i="11" s="1"/>
  <c r="BL7" i="11" a="1"/>
  <c r="BL7" i="11" s="1"/>
  <c r="Y10" i="11"/>
  <c r="CI9" i="11" a="1"/>
  <c r="CI9" i="11" s="1"/>
  <c r="BH9" i="11" a="1"/>
  <c r="BH9" i="11" s="1"/>
  <c r="U12" i="11"/>
  <c r="CE11" i="11" a="1"/>
  <c r="CE11" i="11" s="1"/>
  <c r="BD11" i="11" a="1"/>
  <c r="BD11" i="11" s="1"/>
  <c r="Q14" i="11"/>
  <c r="P14" i="11"/>
  <c r="CA13" i="11" a="1"/>
  <c r="CA13" i="11" s="1"/>
  <c r="AZ13" i="11" a="1"/>
  <c r="AZ13" i="11" s="1"/>
  <c r="Q15" i="11" l="1"/>
  <c r="P15" i="11"/>
  <c r="CA14" i="11" a="1"/>
  <c r="CA14" i="11" s="1"/>
  <c r="AZ14" i="11" a="1"/>
  <c r="AZ14" i="11" s="1"/>
  <c r="U13" i="11"/>
  <c r="CE12" i="11" a="1"/>
  <c r="CE12" i="11" s="1"/>
  <c r="BD12" i="11" a="1"/>
  <c r="BD12" i="11" s="1"/>
  <c r="Y11" i="11"/>
  <c r="CI10" i="11" a="1"/>
  <c r="CI10" i="11" s="1"/>
  <c r="BH10" i="11" a="1"/>
  <c r="BH10" i="11" s="1"/>
  <c r="AC9" i="11"/>
  <c r="CM8" i="11" a="1"/>
  <c r="CM8" i="11" s="1"/>
  <c r="BL8" i="11" a="1"/>
  <c r="BL8" i="11" s="1"/>
  <c r="AG7" i="11"/>
  <c r="CQ6" i="11" a="1"/>
  <c r="CQ6" i="11" s="1"/>
  <c r="BP6" i="11" a="1"/>
  <c r="BP6" i="11" s="1"/>
  <c r="AK5" i="11"/>
  <c r="BT4" i="11" a="1"/>
  <c r="BT4" i="11" s="1"/>
  <c r="AM4" i="11"/>
  <c r="BV3" i="11" a="1"/>
  <c r="BV3" i="11" s="1"/>
  <c r="AI6" i="11"/>
  <c r="BR5" i="11" a="1"/>
  <c r="BR5" i="11" s="1"/>
  <c r="AE8" i="11"/>
  <c r="CO7" i="11" a="1"/>
  <c r="CO7" i="11" s="1"/>
  <c r="BN7" i="11" a="1"/>
  <c r="BN7" i="11" s="1"/>
  <c r="AA10" i="11"/>
  <c r="CK9" i="11" a="1"/>
  <c r="CK9" i="11" s="1"/>
  <c r="BJ9" i="11" a="1"/>
  <c r="BJ9" i="11" s="1"/>
  <c r="W12" i="11"/>
  <c r="CG11" i="11" a="1"/>
  <c r="CG11" i="11" s="1"/>
  <c r="BF11" i="11" a="1"/>
  <c r="BF11" i="11" s="1"/>
  <c r="S14" i="11"/>
  <c r="CC13" i="11" a="1"/>
  <c r="CC13" i="11" s="1"/>
  <c r="BB13" i="11" a="1"/>
  <c r="BB13" i="11" s="1"/>
  <c r="S15" i="11" l="1"/>
  <c r="CC14" i="11" a="1"/>
  <c r="CC14" i="11" s="1"/>
  <c r="BB14" i="11" a="1"/>
  <c r="BB14" i="11" s="1"/>
  <c r="W13" i="11"/>
  <c r="CG12" i="11" a="1"/>
  <c r="CG12" i="11" s="1"/>
  <c r="BF12" i="11" a="1"/>
  <c r="BF12" i="11" s="1"/>
  <c r="AA11" i="11"/>
  <c r="CK10" i="11" a="1"/>
  <c r="CK10" i="11" s="1"/>
  <c r="BJ10" i="11" a="1"/>
  <c r="BJ10" i="11" s="1"/>
  <c r="AE9" i="11"/>
  <c r="CO8" i="11" a="1"/>
  <c r="CO8" i="11" s="1"/>
  <c r="BN8" i="11" a="1"/>
  <c r="BN8" i="11" s="1"/>
  <c r="AI7" i="11"/>
  <c r="BR6" i="11" a="1"/>
  <c r="BR6" i="11" s="1"/>
  <c r="AM5" i="11"/>
  <c r="BV4" i="11" a="1"/>
  <c r="BV4" i="11" s="1"/>
  <c r="AK6" i="11"/>
  <c r="BT5" i="11" a="1"/>
  <c r="BT5" i="11" s="1"/>
  <c r="AG8" i="11"/>
  <c r="CQ7" i="11" a="1"/>
  <c r="CQ7" i="11" s="1"/>
  <c r="BP7" i="11" a="1"/>
  <c r="BP7" i="11" s="1"/>
  <c r="AC10" i="11"/>
  <c r="CM9" i="11" a="1"/>
  <c r="CM9" i="11" s="1"/>
  <c r="BL9" i="11" a="1"/>
  <c r="BL9" i="11" s="1"/>
  <c r="Y12" i="11"/>
  <c r="CI11" i="11" a="1"/>
  <c r="CI11" i="11" s="1"/>
  <c r="BH11" i="11" a="1"/>
  <c r="BH11" i="11" s="1"/>
  <c r="U14" i="11"/>
  <c r="CE13" i="11" a="1"/>
  <c r="CE13" i="11" s="1"/>
  <c r="BD13" i="11" a="1"/>
  <c r="BD13" i="11" s="1"/>
  <c r="Q16" i="11"/>
  <c r="P16" i="11"/>
  <c r="CA15" i="11" a="1"/>
  <c r="CA15" i="11" s="1"/>
  <c r="AZ15" i="11" a="1"/>
  <c r="AZ15" i="11" s="1"/>
  <c r="Q17" i="11" l="1"/>
  <c r="P17" i="11"/>
  <c r="CA16" i="11" a="1"/>
  <c r="CA16" i="11" s="1"/>
  <c r="AZ16" i="11" a="1"/>
  <c r="AZ16" i="11" s="1"/>
  <c r="U15" i="11"/>
  <c r="CE14" i="11" a="1"/>
  <c r="CE14" i="11" s="1"/>
  <c r="BD14" i="11" a="1"/>
  <c r="BD14" i="11" s="1"/>
  <c r="Y13" i="11"/>
  <c r="CI12" i="11" a="1"/>
  <c r="CI12" i="11" s="1"/>
  <c r="BH12" i="11" a="1"/>
  <c r="BH12" i="11" s="1"/>
  <c r="AC11" i="11"/>
  <c r="CM10" i="11" a="1"/>
  <c r="CM10" i="11" s="1"/>
  <c r="BL10" i="11" a="1"/>
  <c r="BL10" i="11" s="1"/>
  <c r="AG9" i="11"/>
  <c r="CQ8" i="11" a="1"/>
  <c r="CQ8" i="11" s="1"/>
  <c r="BP8" i="11" a="1"/>
  <c r="BP8" i="11" s="1"/>
  <c r="AK7" i="11"/>
  <c r="BT6" i="11" a="1"/>
  <c r="BT6" i="11" s="1"/>
  <c r="AM6" i="11"/>
  <c r="BV5" i="11" a="1"/>
  <c r="BV5" i="11" s="1"/>
  <c r="AI8" i="11"/>
  <c r="BR7" i="11" a="1"/>
  <c r="BR7" i="11" s="1"/>
  <c r="AE10" i="11"/>
  <c r="CO9" i="11" a="1"/>
  <c r="CO9" i="11" s="1"/>
  <c r="BN9" i="11" a="1"/>
  <c r="BN9" i="11" s="1"/>
  <c r="AA12" i="11"/>
  <c r="CK11" i="11" a="1"/>
  <c r="CK11" i="11" s="1"/>
  <c r="BJ11" i="11" a="1"/>
  <c r="BJ11" i="11" s="1"/>
  <c r="W14" i="11"/>
  <c r="CG13" i="11" a="1"/>
  <c r="CG13" i="11" s="1"/>
  <c r="BF13" i="11" a="1"/>
  <c r="BF13" i="11" s="1"/>
  <c r="S16" i="11"/>
  <c r="CC15" i="11" a="1"/>
  <c r="CC15" i="11" s="1"/>
  <c r="BB15" i="11" a="1"/>
  <c r="BB15" i="11" s="1"/>
  <c r="S17" i="11" l="1"/>
  <c r="CC16" i="11" a="1"/>
  <c r="CC16" i="11" s="1"/>
  <c r="BB16" i="11" a="1"/>
  <c r="BB16" i="11" s="1"/>
  <c r="W15" i="11"/>
  <c r="CG14" i="11" a="1"/>
  <c r="CG14" i="11" s="1"/>
  <c r="BF14" i="11" a="1"/>
  <c r="BF14" i="11" s="1"/>
  <c r="AA13" i="11"/>
  <c r="CK12" i="11" a="1"/>
  <c r="CK12" i="11" s="1"/>
  <c r="BJ12" i="11" a="1"/>
  <c r="BJ12" i="11" s="1"/>
  <c r="AE11" i="11"/>
  <c r="CO10" i="11" a="1"/>
  <c r="CO10" i="11" s="1"/>
  <c r="BN10" i="11" a="1"/>
  <c r="BN10" i="11" s="1"/>
  <c r="AI9" i="11"/>
  <c r="BR8" i="11" a="1"/>
  <c r="BR8" i="11" s="1"/>
  <c r="AM7" i="11"/>
  <c r="BV6" i="11" a="1"/>
  <c r="BV6" i="11" s="1"/>
  <c r="AK8" i="11"/>
  <c r="BT7" i="11" a="1"/>
  <c r="BT7" i="11" s="1"/>
  <c r="AG10" i="11"/>
  <c r="CQ9" i="11" a="1"/>
  <c r="CQ9" i="11" s="1"/>
  <c r="BP9" i="11" a="1"/>
  <c r="BP9" i="11" s="1"/>
  <c r="AC12" i="11"/>
  <c r="CM11" i="11" a="1"/>
  <c r="CM11" i="11" s="1"/>
  <c r="BL11" i="11" a="1"/>
  <c r="BL11" i="11" s="1"/>
  <c r="Y14" i="11"/>
  <c r="CI13" i="11" a="1"/>
  <c r="CI13" i="11" s="1"/>
  <c r="BH13" i="11" a="1"/>
  <c r="BH13" i="11" s="1"/>
  <c r="U16" i="11"/>
  <c r="CE15" i="11" a="1"/>
  <c r="CE15" i="11" s="1"/>
  <c r="BD15" i="11" a="1"/>
  <c r="BD15" i="11" s="1"/>
  <c r="Q18" i="11"/>
  <c r="P18" i="11"/>
  <c r="CA17" i="11" a="1"/>
  <c r="CA17" i="11" s="1"/>
  <c r="AZ17" i="11" a="1"/>
  <c r="AZ17" i="11" s="1"/>
  <c r="Q19" i="11" l="1"/>
  <c r="P19" i="11"/>
  <c r="CA18" i="11" a="1"/>
  <c r="CA18" i="11" s="1"/>
  <c r="AZ18" i="11" a="1"/>
  <c r="AZ18" i="11" s="1"/>
  <c r="U17" i="11"/>
  <c r="CE16" i="11" a="1"/>
  <c r="CE16" i="11" s="1"/>
  <c r="BD16" i="11" a="1"/>
  <c r="BD16" i="11" s="1"/>
  <c r="Y15" i="11"/>
  <c r="CI14" i="11" a="1"/>
  <c r="CI14" i="11" s="1"/>
  <c r="BH14" i="11" a="1"/>
  <c r="BH14" i="11" s="1"/>
  <c r="AC13" i="11"/>
  <c r="CM12" i="11" a="1"/>
  <c r="CM12" i="11" s="1"/>
  <c r="BL12" i="11" a="1"/>
  <c r="BL12" i="11" s="1"/>
  <c r="AG11" i="11"/>
  <c r="CQ10" i="11" a="1"/>
  <c r="CQ10" i="11" s="1"/>
  <c r="BP10" i="11" a="1"/>
  <c r="BP10" i="11" s="1"/>
  <c r="AK9" i="11"/>
  <c r="BT8" i="11" a="1"/>
  <c r="BT8" i="11" s="1"/>
  <c r="AM8" i="11"/>
  <c r="BV7" i="11" a="1"/>
  <c r="BV7" i="11" s="1"/>
  <c r="AI10" i="11"/>
  <c r="BR9" i="11" a="1"/>
  <c r="BR9" i="11" s="1"/>
  <c r="AE12" i="11"/>
  <c r="CO11" i="11" a="1"/>
  <c r="CO11" i="11" s="1"/>
  <c r="BN11" i="11" a="1"/>
  <c r="BN11" i="11" s="1"/>
  <c r="AA14" i="11"/>
  <c r="CK13" i="11" a="1"/>
  <c r="CK13" i="11" s="1"/>
  <c r="BJ13" i="11" a="1"/>
  <c r="BJ13" i="11" s="1"/>
  <c r="W16" i="11"/>
  <c r="CG15" i="11" a="1"/>
  <c r="CG15" i="11" s="1"/>
  <c r="BF15" i="11" a="1"/>
  <c r="BF15" i="11" s="1"/>
  <c r="S18" i="11"/>
  <c r="CC17" i="11" a="1"/>
  <c r="CC17" i="11" s="1"/>
  <c r="BB17" i="11" a="1"/>
  <c r="BB17" i="11" s="1"/>
  <c r="S19" i="11" l="1"/>
  <c r="CC18" i="11" a="1"/>
  <c r="CC18" i="11" s="1"/>
  <c r="BB18" i="11" a="1"/>
  <c r="BB18" i="11" s="1"/>
  <c r="W17" i="11"/>
  <c r="CG16" i="11" a="1"/>
  <c r="CG16" i="11" s="1"/>
  <c r="BF16" i="11" a="1"/>
  <c r="BF16" i="11" s="1"/>
  <c r="AA15" i="11"/>
  <c r="CK14" i="11" a="1"/>
  <c r="CK14" i="11" s="1"/>
  <c r="BJ14" i="11" a="1"/>
  <c r="BJ14" i="11" s="1"/>
  <c r="AE13" i="11"/>
  <c r="CO12" i="11" a="1"/>
  <c r="CO12" i="11" s="1"/>
  <c r="BN12" i="11" a="1"/>
  <c r="BN12" i="11" s="1"/>
  <c r="AI11" i="11"/>
  <c r="BR10" i="11" a="1"/>
  <c r="BR10" i="11" s="1"/>
  <c r="AM9" i="11"/>
  <c r="BV8" i="11" a="1"/>
  <c r="BV8" i="11" s="1"/>
  <c r="AK10" i="11"/>
  <c r="BT9" i="11" a="1"/>
  <c r="BT9" i="11" s="1"/>
  <c r="AG12" i="11"/>
  <c r="CQ11" i="11" a="1"/>
  <c r="CQ11" i="11" s="1"/>
  <c r="BP11" i="11" a="1"/>
  <c r="BP11" i="11" s="1"/>
  <c r="AC14" i="11"/>
  <c r="CM13" i="11" a="1"/>
  <c r="CM13" i="11" s="1"/>
  <c r="BL13" i="11" a="1"/>
  <c r="BL13" i="11" s="1"/>
  <c r="Y16" i="11"/>
  <c r="CI15" i="11" a="1"/>
  <c r="CI15" i="11" s="1"/>
  <c r="BH15" i="11" a="1"/>
  <c r="BH15" i="11" s="1"/>
  <c r="U18" i="11"/>
  <c r="CE17" i="11" a="1"/>
  <c r="CE17" i="11" s="1"/>
  <c r="BD17" i="11" a="1"/>
  <c r="BD17" i="11" s="1"/>
  <c r="Q20" i="11"/>
  <c r="P20" i="11"/>
  <c r="CA19" i="11" a="1"/>
  <c r="CA19" i="11" s="1"/>
  <c r="AZ19" i="11" a="1"/>
  <c r="AZ19" i="11" s="1"/>
  <c r="Q21" i="11" l="1"/>
  <c r="P21" i="11"/>
  <c r="CA20" i="11" a="1"/>
  <c r="CA20" i="11" s="1"/>
  <c r="AZ20" i="11" a="1"/>
  <c r="AZ20" i="11" s="1"/>
  <c r="U19" i="11"/>
  <c r="CE18" i="11" a="1"/>
  <c r="CE18" i="11" s="1"/>
  <c r="BD18" i="11" a="1"/>
  <c r="BD18" i="11" s="1"/>
  <c r="Y17" i="11"/>
  <c r="CI16" i="11" a="1"/>
  <c r="CI16" i="11" s="1"/>
  <c r="BH16" i="11" a="1"/>
  <c r="BH16" i="11" s="1"/>
  <c r="AC15" i="11"/>
  <c r="CM14" i="11" a="1"/>
  <c r="CM14" i="11" s="1"/>
  <c r="BL14" i="11" a="1"/>
  <c r="BL14" i="11" s="1"/>
  <c r="AG13" i="11"/>
  <c r="CQ12" i="11" a="1"/>
  <c r="CQ12" i="11" s="1"/>
  <c r="BP12" i="11" a="1"/>
  <c r="BP12" i="11" s="1"/>
  <c r="AK11" i="11"/>
  <c r="BT10" i="11" a="1"/>
  <c r="BT10" i="11" s="1"/>
  <c r="AM10" i="11"/>
  <c r="BV9" i="11" a="1"/>
  <c r="BV9" i="11" s="1"/>
  <c r="AI12" i="11"/>
  <c r="BR11" i="11" a="1"/>
  <c r="BR11" i="11" s="1"/>
  <c r="AE14" i="11"/>
  <c r="CO13" i="11" a="1"/>
  <c r="CO13" i="11" s="1"/>
  <c r="BN13" i="11" a="1"/>
  <c r="BN13" i="11" s="1"/>
  <c r="AA16" i="11"/>
  <c r="CK15" i="11" a="1"/>
  <c r="CK15" i="11" s="1"/>
  <c r="BJ15" i="11" a="1"/>
  <c r="BJ15" i="11" s="1"/>
  <c r="W18" i="11"/>
  <c r="CG17" i="11" a="1"/>
  <c r="CG17" i="11" s="1"/>
  <c r="BF17" i="11" a="1"/>
  <c r="BF17" i="11" s="1"/>
  <c r="S20" i="11"/>
  <c r="CC19" i="11" a="1"/>
  <c r="CC19" i="11" s="1"/>
  <c r="BB19" i="11" a="1"/>
  <c r="BB19" i="11" s="1"/>
  <c r="S21" i="11" l="1"/>
  <c r="CC20" i="11" a="1"/>
  <c r="CC20" i="11" s="1"/>
  <c r="BB20" i="11" a="1"/>
  <c r="BB20" i="11" s="1"/>
  <c r="W19" i="11"/>
  <c r="CG18" i="11" a="1"/>
  <c r="CG18" i="11" s="1"/>
  <c r="BF18" i="11" a="1"/>
  <c r="BF18" i="11" s="1"/>
  <c r="AA17" i="11"/>
  <c r="CK16" i="11" a="1"/>
  <c r="CK16" i="11" s="1"/>
  <c r="BJ16" i="11" a="1"/>
  <c r="BJ16" i="11" s="1"/>
  <c r="AE15" i="11"/>
  <c r="CO14" i="11" a="1"/>
  <c r="CO14" i="11" s="1"/>
  <c r="BN14" i="11" a="1"/>
  <c r="BN14" i="11" s="1"/>
  <c r="AI13" i="11"/>
  <c r="BR12" i="11" a="1"/>
  <c r="BR12" i="11" s="1"/>
  <c r="AM11" i="11"/>
  <c r="BV10" i="11" a="1"/>
  <c r="BV10" i="11" s="1"/>
  <c r="AK12" i="11"/>
  <c r="BT11" i="11" a="1"/>
  <c r="BT11" i="11" s="1"/>
  <c r="AG14" i="11"/>
  <c r="CQ13" i="11" a="1"/>
  <c r="CQ13" i="11" s="1"/>
  <c r="BP13" i="11" a="1"/>
  <c r="BP13" i="11" s="1"/>
  <c r="AC16" i="11"/>
  <c r="CM15" i="11" a="1"/>
  <c r="CM15" i="11" s="1"/>
  <c r="BL15" i="11" a="1"/>
  <c r="BL15" i="11" s="1"/>
  <c r="Y18" i="11"/>
  <c r="CI17" i="11" a="1"/>
  <c r="CI17" i="11" s="1"/>
  <c r="BH17" i="11" a="1"/>
  <c r="BH17" i="11" s="1"/>
  <c r="U20" i="11"/>
  <c r="CE19" i="11" a="1"/>
  <c r="CE19" i="11" s="1"/>
  <c r="BD19" i="11" a="1"/>
  <c r="BD19" i="11" s="1"/>
  <c r="Q22" i="11"/>
  <c r="P22" i="11"/>
  <c r="CA21" i="11" a="1"/>
  <c r="CA21" i="11" s="1"/>
  <c r="AZ21" i="11" a="1"/>
  <c r="AZ21" i="11" s="1"/>
  <c r="Q23" i="11" l="1"/>
  <c r="P23" i="11"/>
  <c r="CA22" i="11" a="1"/>
  <c r="CA22" i="11" s="1"/>
  <c r="AZ22" i="11" a="1"/>
  <c r="AZ22" i="11" s="1"/>
  <c r="U21" i="11"/>
  <c r="CE20" i="11" a="1"/>
  <c r="CE20" i="11" s="1"/>
  <c r="BD20" i="11" a="1"/>
  <c r="BD20" i="11" s="1"/>
  <c r="Y19" i="11"/>
  <c r="CI18" i="11" a="1"/>
  <c r="CI18" i="11" s="1"/>
  <c r="BH18" i="11" a="1"/>
  <c r="BH18" i="11" s="1"/>
  <c r="AC17" i="11"/>
  <c r="CM16" i="11" a="1"/>
  <c r="CM16" i="11" s="1"/>
  <c r="BL16" i="11" a="1"/>
  <c r="BL16" i="11" s="1"/>
  <c r="AG15" i="11"/>
  <c r="CQ14" i="11" a="1"/>
  <c r="CQ14" i="11" s="1"/>
  <c r="BP14" i="11" a="1"/>
  <c r="BP14" i="11" s="1"/>
  <c r="AK13" i="11"/>
  <c r="BT12" i="11" a="1"/>
  <c r="BT12" i="11" s="1"/>
  <c r="AM12" i="11"/>
  <c r="BV11" i="11" a="1"/>
  <c r="BV11" i="11" s="1"/>
  <c r="AI14" i="11"/>
  <c r="BR13" i="11" a="1"/>
  <c r="BR13" i="11" s="1"/>
  <c r="AE16" i="11"/>
  <c r="CO15" i="11" a="1"/>
  <c r="CO15" i="11" s="1"/>
  <c r="BN15" i="11" a="1"/>
  <c r="BN15" i="11" s="1"/>
  <c r="AA18" i="11"/>
  <c r="CK17" i="11" a="1"/>
  <c r="CK17" i="11" s="1"/>
  <c r="BJ17" i="11" a="1"/>
  <c r="BJ17" i="11" s="1"/>
  <c r="W20" i="11"/>
  <c r="CG19" i="11" a="1"/>
  <c r="CG19" i="11" s="1"/>
  <c r="BF19" i="11" a="1"/>
  <c r="BF19" i="11" s="1"/>
  <c r="S22" i="11"/>
  <c r="CC21" i="11" a="1"/>
  <c r="CC21" i="11" s="1"/>
  <c r="BB21" i="11" a="1"/>
  <c r="BB21" i="11" s="1"/>
  <c r="S23" i="11" l="1"/>
  <c r="CC22" i="11" a="1"/>
  <c r="CC22" i="11" s="1"/>
  <c r="BB22" i="11" a="1"/>
  <c r="BB22" i="11" s="1"/>
  <c r="W21" i="11"/>
  <c r="CG20" i="11" a="1"/>
  <c r="CG20" i="11" s="1"/>
  <c r="BF20" i="11" a="1"/>
  <c r="BF20" i="11" s="1"/>
  <c r="AA19" i="11"/>
  <c r="CK18" i="11" a="1"/>
  <c r="CK18" i="11" s="1"/>
  <c r="BJ18" i="11" a="1"/>
  <c r="BJ18" i="11" s="1"/>
  <c r="AE17" i="11"/>
  <c r="CO16" i="11" a="1"/>
  <c r="CO16" i="11" s="1"/>
  <c r="BN16" i="11" a="1"/>
  <c r="BN16" i="11" s="1"/>
  <c r="AI15" i="11"/>
  <c r="BR14" i="11" a="1"/>
  <c r="BR14" i="11" s="1"/>
  <c r="AM13" i="11"/>
  <c r="BV12" i="11" a="1"/>
  <c r="BV12" i="11" s="1"/>
  <c r="AK14" i="11"/>
  <c r="BT13" i="11" a="1"/>
  <c r="BT13" i="11" s="1"/>
  <c r="AG16" i="11"/>
  <c r="CQ15" i="11" a="1"/>
  <c r="CQ15" i="11" s="1"/>
  <c r="BP15" i="11" a="1"/>
  <c r="BP15" i="11" s="1"/>
  <c r="AC18" i="11"/>
  <c r="CM17" i="11" a="1"/>
  <c r="CM17" i="11" s="1"/>
  <c r="BL17" i="11" a="1"/>
  <c r="BL17" i="11" s="1"/>
  <c r="Y20" i="11"/>
  <c r="CI19" i="11" a="1"/>
  <c r="CI19" i="11" s="1"/>
  <c r="BH19" i="11" a="1"/>
  <c r="BH19" i="11" s="1"/>
  <c r="U22" i="11"/>
  <c r="CE21" i="11" a="1"/>
  <c r="CE21" i="11" s="1"/>
  <c r="BD21" i="11" a="1"/>
  <c r="BD21" i="11" s="1"/>
  <c r="Q24" i="11"/>
  <c r="P24" i="11"/>
  <c r="CA23" i="11" a="1"/>
  <c r="CA23" i="11" s="1"/>
  <c r="AZ23" i="11" a="1"/>
  <c r="AZ23" i="11" s="1"/>
  <c r="Q25" i="11" l="1"/>
  <c r="P25" i="11"/>
  <c r="CA24" i="11" a="1"/>
  <c r="CA24" i="11" s="1"/>
  <c r="AZ24" i="11" a="1"/>
  <c r="AZ24" i="11" s="1"/>
  <c r="U23" i="11"/>
  <c r="CE22" i="11" a="1"/>
  <c r="CE22" i="11" s="1"/>
  <c r="BD22" i="11" a="1"/>
  <c r="BD22" i="11" s="1"/>
  <c r="Y21" i="11"/>
  <c r="CI20" i="11" a="1"/>
  <c r="CI20" i="11" s="1"/>
  <c r="BH20" i="11" a="1"/>
  <c r="BH20" i="11" s="1"/>
  <c r="AC19" i="11"/>
  <c r="CM18" i="11" a="1"/>
  <c r="CM18" i="11" s="1"/>
  <c r="BL18" i="11" a="1"/>
  <c r="BL18" i="11" s="1"/>
  <c r="AG17" i="11"/>
  <c r="CQ16" i="11" a="1"/>
  <c r="CQ16" i="11" s="1"/>
  <c r="BP16" i="11" a="1"/>
  <c r="BP16" i="11" s="1"/>
  <c r="AK15" i="11"/>
  <c r="BT14" i="11" a="1"/>
  <c r="BT14" i="11" s="1"/>
  <c r="AM14" i="11"/>
  <c r="BV13" i="11" a="1"/>
  <c r="BV13" i="11" s="1"/>
  <c r="AI16" i="11"/>
  <c r="BR15" i="11" a="1"/>
  <c r="BR15" i="11" s="1"/>
  <c r="AE18" i="11"/>
  <c r="CO17" i="11" a="1"/>
  <c r="CO17" i="11" s="1"/>
  <c r="BN17" i="11" a="1"/>
  <c r="BN17" i="11" s="1"/>
  <c r="AA20" i="11"/>
  <c r="CK19" i="11" a="1"/>
  <c r="CK19" i="11" s="1"/>
  <c r="BJ19" i="11" a="1"/>
  <c r="BJ19" i="11" s="1"/>
  <c r="W22" i="11"/>
  <c r="CG21" i="11" a="1"/>
  <c r="CG21" i="11" s="1"/>
  <c r="BF21" i="11" a="1"/>
  <c r="BF21" i="11" s="1"/>
  <c r="S24" i="11"/>
  <c r="CC23" i="11" a="1"/>
  <c r="CC23" i="11" s="1"/>
  <c r="BB23" i="11" a="1"/>
  <c r="BB23" i="11" s="1"/>
  <c r="S25" i="11" l="1"/>
  <c r="CC24" i="11" a="1"/>
  <c r="CC24" i="11" s="1"/>
  <c r="BB24" i="11" a="1"/>
  <c r="BB24" i="11" s="1"/>
  <c r="W23" i="11"/>
  <c r="CG22" i="11" a="1"/>
  <c r="CG22" i="11" s="1"/>
  <c r="BF22" i="11" a="1"/>
  <c r="BF22" i="11" s="1"/>
  <c r="AA21" i="11"/>
  <c r="CK20" i="11" a="1"/>
  <c r="CK20" i="11" s="1"/>
  <c r="BJ20" i="11" a="1"/>
  <c r="BJ20" i="11" s="1"/>
  <c r="AE19" i="11"/>
  <c r="CO18" i="11" a="1"/>
  <c r="CO18" i="11" s="1"/>
  <c r="BN18" i="11" a="1"/>
  <c r="BN18" i="11" s="1"/>
  <c r="AI17" i="11"/>
  <c r="BR16" i="11" a="1"/>
  <c r="BR16" i="11" s="1"/>
  <c r="AM15" i="11"/>
  <c r="BV14" i="11" a="1"/>
  <c r="BV14" i="11" s="1"/>
  <c r="AK16" i="11"/>
  <c r="BT15" i="11" a="1"/>
  <c r="BT15" i="11" s="1"/>
  <c r="AG18" i="11"/>
  <c r="CQ17" i="11" a="1"/>
  <c r="CQ17" i="11" s="1"/>
  <c r="BP17" i="11" a="1"/>
  <c r="BP17" i="11" s="1"/>
  <c r="AC20" i="11"/>
  <c r="CM19" i="11" a="1"/>
  <c r="CM19" i="11" s="1"/>
  <c r="BL19" i="11" a="1"/>
  <c r="BL19" i="11" s="1"/>
  <c r="Y22" i="11"/>
  <c r="CI21" i="11" a="1"/>
  <c r="CI21" i="11" s="1"/>
  <c r="BH21" i="11" a="1"/>
  <c r="BH21" i="11" s="1"/>
  <c r="U24" i="11"/>
  <c r="CE23" i="11" a="1"/>
  <c r="CE23" i="11" s="1"/>
  <c r="BD23" i="11" a="1"/>
  <c r="BD23" i="11" s="1"/>
  <c r="Q26" i="11"/>
  <c r="P26" i="11"/>
  <c r="CA25" i="11" a="1"/>
  <c r="CA25" i="11" s="1"/>
  <c r="AZ25" i="11" a="1"/>
  <c r="AZ25" i="11" s="1"/>
  <c r="Q27" i="11" l="1"/>
  <c r="P27" i="11"/>
  <c r="CA26" i="11" a="1"/>
  <c r="CA26" i="11" s="1"/>
  <c r="AZ26" i="11" a="1"/>
  <c r="AZ26" i="11" s="1"/>
  <c r="U25" i="11"/>
  <c r="CE24" i="11" a="1"/>
  <c r="CE24" i="11" s="1"/>
  <c r="BD24" i="11" a="1"/>
  <c r="BD24" i="11" s="1"/>
  <c r="Y23" i="11"/>
  <c r="CI22" i="11" a="1"/>
  <c r="CI22" i="11" s="1"/>
  <c r="BH22" i="11" a="1"/>
  <c r="BH22" i="11" s="1"/>
  <c r="AC21" i="11"/>
  <c r="CM20" i="11" a="1"/>
  <c r="CM20" i="11" s="1"/>
  <c r="BL20" i="11" a="1"/>
  <c r="BL20" i="11" s="1"/>
  <c r="AG19" i="11"/>
  <c r="CQ18" i="11" a="1"/>
  <c r="CQ18" i="11" s="1"/>
  <c r="BP18" i="11" a="1"/>
  <c r="BP18" i="11" s="1"/>
  <c r="AK17" i="11"/>
  <c r="BT16" i="11" a="1"/>
  <c r="BT16" i="11" s="1"/>
  <c r="AM16" i="11"/>
  <c r="BV15" i="11" a="1"/>
  <c r="BV15" i="11" s="1"/>
  <c r="AI18" i="11"/>
  <c r="BR17" i="11" a="1"/>
  <c r="BR17" i="11" s="1"/>
  <c r="AE20" i="11"/>
  <c r="CO19" i="11" a="1"/>
  <c r="CO19" i="11" s="1"/>
  <c r="BN19" i="11" a="1"/>
  <c r="BN19" i="11" s="1"/>
  <c r="AA22" i="11"/>
  <c r="CK21" i="11" a="1"/>
  <c r="CK21" i="11" s="1"/>
  <c r="BJ21" i="11" a="1"/>
  <c r="BJ21" i="11" s="1"/>
  <c r="W24" i="11"/>
  <c r="CG23" i="11" a="1"/>
  <c r="CG23" i="11" s="1"/>
  <c r="BF23" i="11" a="1"/>
  <c r="BF23" i="11" s="1"/>
  <c r="S26" i="11"/>
  <c r="CC25" i="11" a="1"/>
  <c r="CC25" i="11" s="1"/>
  <c r="BB25" i="11" a="1"/>
  <c r="BB25" i="11" s="1"/>
  <c r="S27" i="11" l="1"/>
  <c r="CC26" i="11" a="1"/>
  <c r="CC26" i="11" s="1"/>
  <c r="BB26" i="11" a="1"/>
  <c r="BB26" i="11" s="1"/>
  <c r="W25" i="11"/>
  <c r="CG24" i="11" a="1"/>
  <c r="CG24" i="11" s="1"/>
  <c r="BF24" i="11" a="1"/>
  <c r="BF24" i="11" s="1"/>
  <c r="AA23" i="11"/>
  <c r="CK22" i="11" a="1"/>
  <c r="CK22" i="11" s="1"/>
  <c r="BJ22" i="11" a="1"/>
  <c r="BJ22" i="11" s="1"/>
  <c r="AE21" i="11"/>
  <c r="CO20" i="11" a="1"/>
  <c r="CO20" i="11" s="1"/>
  <c r="BN20" i="11" a="1"/>
  <c r="BN20" i="11" s="1"/>
  <c r="AI19" i="11"/>
  <c r="BR18" i="11" a="1"/>
  <c r="BR18" i="11" s="1"/>
  <c r="AM17" i="11"/>
  <c r="BV16" i="11" a="1"/>
  <c r="BV16" i="11" s="1"/>
  <c r="AK18" i="11"/>
  <c r="BT17" i="11" a="1"/>
  <c r="BT17" i="11" s="1"/>
  <c r="AG20" i="11"/>
  <c r="CQ19" i="11" a="1"/>
  <c r="CQ19" i="11" s="1"/>
  <c r="BP19" i="11" a="1"/>
  <c r="BP19" i="11" s="1"/>
  <c r="AC22" i="11"/>
  <c r="CM21" i="11" a="1"/>
  <c r="CM21" i="11" s="1"/>
  <c r="BL21" i="11" a="1"/>
  <c r="BL21" i="11" s="1"/>
  <c r="Y24" i="11"/>
  <c r="CI23" i="11" a="1"/>
  <c r="CI23" i="11" s="1"/>
  <c r="BH23" i="11" a="1"/>
  <c r="BH23" i="11" s="1"/>
  <c r="U26" i="11"/>
  <c r="CE25" i="11" a="1"/>
  <c r="CE25" i="11" s="1"/>
  <c r="BD25" i="11" a="1"/>
  <c r="BD25" i="11" s="1"/>
  <c r="Q28" i="11"/>
  <c r="P28" i="11"/>
  <c r="CA27" i="11" a="1"/>
  <c r="CA27" i="11" s="1"/>
  <c r="AZ27" i="11" a="1"/>
  <c r="AZ27" i="11" s="1"/>
  <c r="Q29" i="11" l="1"/>
  <c r="P29" i="11"/>
  <c r="CA28" i="11" a="1"/>
  <c r="CA28" i="11" s="1"/>
  <c r="AZ28" i="11" a="1"/>
  <c r="AZ28" i="11" s="1"/>
  <c r="U27" i="11"/>
  <c r="CE26" i="11" a="1"/>
  <c r="CE26" i="11" s="1"/>
  <c r="BD26" i="11" a="1"/>
  <c r="BD26" i="11" s="1"/>
  <c r="Y25" i="11"/>
  <c r="CI24" i="11" a="1"/>
  <c r="CI24" i="11" s="1"/>
  <c r="BH24" i="11" a="1"/>
  <c r="BH24" i="11" s="1"/>
  <c r="AC23" i="11"/>
  <c r="CM22" i="11" a="1"/>
  <c r="CM22" i="11" s="1"/>
  <c r="BL22" i="11" a="1"/>
  <c r="BL22" i="11" s="1"/>
  <c r="AG21" i="11"/>
  <c r="CQ20" i="11" a="1"/>
  <c r="CQ20" i="11" s="1"/>
  <c r="BP20" i="11" a="1"/>
  <c r="BP20" i="11" s="1"/>
  <c r="AK19" i="11"/>
  <c r="BT18" i="11" a="1"/>
  <c r="BT18" i="11" s="1"/>
  <c r="AM18" i="11"/>
  <c r="BV17" i="11" a="1"/>
  <c r="BV17" i="11" s="1"/>
  <c r="AI20" i="11"/>
  <c r="BR19" i="11" a="1"/>
  <c r="BR19" i="11" s="1"/>
  <c r="AE22" i="11"/>
  <c r="CO21" i="11" a="1"/>
  <c r="CO21" i="11" s="1"/>
  <c r="BN21" i="11" a="1"/>
  <c r="BN21" i="11" s="1"/>
  <c r="AA24" i="11"/>
  <c r="CK23" i="11" a="1"/>
  <c r="CK23" i="11" s="1"/>
  <c r="BJ23" i="11" a="1"/>
  <c r="BJ23" i="11" s="1"/>
  <c r="W26" i="11"/>
  <c r="CG25" i="11" a="1"/>
  <c r="CG25" i="11" s="1"/>
  <c r="BF25" i="11" a="1"/>
  <c r="BF25" i="11" s="1"/>
  <c r="S28" i="11"/>
  <c r="CC27" i="11" a="1"/>
  <c r="CC27" i="11" s="1"/>
  <c r="BB27" i="11" a="1"/>
  <c r="BB27" i="11" s="1"/>
  <c r="S29" i="11" l="1"/>
  <c r="CC28" i="11" a="1"/>
  <c r="CC28" i="11" s="1"/>
  <c r="BB28" i="11" a="1"/>
  <c r="BB28" i="11" s="1"/>
  <c r="W27" i="11"/>
  <c r="CG26" i="11" a="1"/>
  <c r="CG26" i="11" s="1"/>
  <c r="BF26" i="11" a="1"/>
  <c r="BF26" i="11" s="1"/>
  <c r="AA25" i="11"/>
  <c r="CK24" i="11" a="1"/>
  <c r="CK24" i="11" s="1"/>
  <c r="BJ24" i="11" a="1"/>
  <c r="BJ24" i="11" s="1"/>
  <c r="AE23" i="11"/>
  <c r="CO22" i="11" a="1"/>
  <c r="CO22" i="11" s="1"/>
  <c r="BN22" i="11" a="1"/>
  <c r="BN22" i="11" s="1"/>
  <c r="AI21" i="11"/>
  <c r="BR20" i="11" a="1"/>
  <c r="BR20" i="11" s="1"/>
  <c r="AM19" i="11"/>
  <c r="BV18" i="11" a="1"/>
  <c r="BV18" i="11" s="1"/>
  <c r="AK20" i="11"/>
  <c r="BT19" i="11" a="1"/>
  <c r="BT19" i="11" s="1"/>
  <c r="AG22" i="11"/>
  <c r="CQ21" i="11" a="1"/>
  <c r="CQ21" i="11" s="1"/>
  <c r="BP21" i="11" a="1"/>
  <c r="BP21" i="11" s="1"/>
  <c r="AC24" i="11"/>
  <c r="CM23" i="11" a="1"/>
  <c r="CM23" i="11" s="1"/>
  <c r="BL23" i="11" a="1"/>
  <c r="BL23" i="11" s="1"/>
  <c r="Y26" i="11"/>
  <c r="CI25" i="11" a="1"/>
  <c r="CI25" i="11" s="1"/>
  <c r="BH25" i="11" a="1"/>
  <c r="BH25" i="11" s="1"/>
  <c r="U28" i="11"/>
  <c r="CE27" i="11" a="1"/>
  <c r="CE27" i="11" s="1"/>
  <c r="BD27" i="11" a="1"/>
  <c r="BD27" i="11" s="1"/>
  <c r="Q30" i="11"/>
  <c r="P30" i="11"/>
  <c r="CA29" i="11" a="1"/>
  <c r="CA29" i="11" s="1"/>
  <c r="AZ29" i="11" a="1"/>
  <c r="AZ29" i="11" s="1"/>
  <c r="Q31" i="11" l="1"/>
  <c r="P31" i="11"/>
  <c r="CA30" i="11" a="1"/>
  <c r="CA30" i="11" s="1"/>
  <c r="AZ30" i="11" a="1"/>
  <c r="AZ30" i="11" s="1"/>
  <c r="U29" i="11"/>
  <c r="CE28" i="11" a="1"/>
  <c r="CE28" i="11" s="1"/>
  <c r="BD28" i="11" a="1"/>
  <c r="BD28" i="11" s="1"/>
  <c r="Y27" i="11"/>
  <c r="CI26" i="11" a="1"/>
  <c r="CI26" i="11" s="1"/>
  <c r="BH26" i="11" a="1"/>
  <c r="BH26" i="11" s="1"/>
  <c r="AC25" i="11"/>
  <c r="CM24" i="11" a="1"/>
  <c r="CM24" i="11" s="1"/>
  <c r="BL24" i="11" a="1"/>
  <c r="BL24" i="11" s="1"/>
  <c r="AG23" i="11"/>
  <c r="CQ22" i="11" a="1"/>
  <c r="CQ22" i="11" s="1"/>
  <c r="BP22" i="11" a="1"/>
  <c r="BP22" i="11" s="1"/>
  <c r="AK21" i="11"/>
  <c r="BT20" i="11" a="1"/>
  <c r="BT20" i="11" s="1"/>
  <c r="AM20" i="11"/>
  <c r="BV19" i="11" a="1"/>
  <c r="BV19" i="11" s="1"/>
  <c r="AI22" i="11"/>
  <c r="BR21" i="11" a="1"/>
  <c r="BR21" i="11" s="1"/>
  <c r="AE24" i="11"/>
  <c r="CO23" i="11" a="1"/>
  <c r="CO23" i="11" s="1"/>
  <c r="BN23" i="11" a="1"/>
  <c r="BN23" i="11" s="1"/>
  <c r="AA26" i="11"/>
  <c r="CK25" i="11" a="1"/>
  <c r="CK25" i="11" s="1"/>
  <c r="BJ25" i="11" a="1"/>
  <c r="BJ25" i="11" s="1"/>
  <c r="W28" i="11"/>
  <c r="CG27" i="11" a="1"/>
  <c r="CG27" i="11" s="1"/>
  <c r="BF27" i="11" a="1"/>
  <c r="BF27" i="11" s="1"/>
  <c r="S31" i="11"/>
  <c r="S30" i="11"/>
  <c r="CC29" i="11" a="1"/>
  <c r="CC29" i="11" s="1"/>
  <c r="BB29" i="11" a="1"/>
  <c r="BB29" i="11" s="1"/>
  <c r="CC30" i="11" l="1" a="1"/>
  <c r="CC30" i="11" s="1"/>
  <c r="BB30" i="11" a="1"/>
  <c r="BB30" i="11" s="1"/>
  <c r="CC31" i="11" a="1"/>
  <c r="CC31" i="11" s="1"/>
  <c r="BB31" i="11" a="1"/>
  <c r="BB31" i="11" s="1"/>
  <c r="W29" i="11"/>
  <c r="CG28" i="11" a="1"/>
  <c r="CG28" i="11" s="1"/>
  <c r="BF28" i="11" a="1"/>
  <c r="BF28" i="11" s="1"/>
  <c r="AA27" i="11"/>
  <c r="CK26" i="11" a="1"/>
  <c r="CK26" i="11" s="1"/>
  <c r="BJ26" i="11" a="1"/>
  <c r="BJ26" i="11" s="1"/>
  <c r="AE25" i="11"/>
  <c r="CO24" i="11" a="1"/>
  <c r="CO24" i="11" s="1"/>
  <c r="BN24" i="11" a="1"/>
  <c r="BN24" i="11" s="1"/>
  <c r="AI23" i="11"/>
  <c r="BR22" i="11" a="1"/>
  <c r="BR22" i="11" s="1"/>
  <c r="AM21" i="11"/>
  <c r="BV20" i="11" a="1"/>
  <c r="BV20" i="11" s="1"/>
  <c r="AK22" i="11"/>
  <c r="BT21" i="11" a="1"/>
  <c r="BT21" i="11" s="1"/>
  <c r="AG24" i="11"/>
  <c r="CQ23" i="11" a="1"/>
  <c r="CQ23" i="11" s="1"/>
  <c r="BP23" i="11" a="1"/>
  <c r="BP23" i="11" s="1"/>
  <c r="AC26" i="11"/>
  <c r="CM25" i="11" a="1"/>
  <c r="CM25" i="11" s="1"/>
  <c r="BL25" i="11" a="1"/>
  <c r="BL25" i="11" s="1"/>
  <c r="Y28" i="11"/>
  <c r="CI27" i="11" a="1"/>
  <c r="CI27" i="11" s="1"/>
  <c r="BH27" i="11" a="1"/>
  <c r="BH27" i="11" s="1"/>
  <c r="U30" i="11"/>
  <c r="CE29" i="11" a="1"/>
  <c r="CE29" i="11" s="1"/>
  <c r="BD29" i="11" a="1"/>
  <c r="BD29" i="11" s="1"/>
  <c r="Q32" i="11"/>
  <c r="P32" i="11"/>
  <c r="CA31" i="11" a="1"/>
  <c r="CA31" i="11" s="1"/>
  <c r="AZ31" i="11" a="1"/>
  <c r="AZ31" i="11" s="1"/>
  <c r="CA32" i="11" l="1" a="1"/>
  <c r="CA32" i="11" s="1"/>
  <c r="J19" i="11" s="1"/>
  <c r="N19" i="11" s="1"/>
  <c r="AZ32" i="11" a="1"/>
  <c r="AZ32" i="11" s="1"/>
  <c r="I19" i="11" s="1"/>
  <c r="U31" i="11"/>
  <c r="CE30" i="11" a="1"/>
  <c r="CE30" i="11" s="1"/>
  <c r="BD30" i="11" a="1"/>
  <c r="BD30" i="11" s="1"/>
  <c r="Y29" i="11"/>
  <c r="CI28" i="11" a="1"/>
  <c r="CI28" i="11" s="1"/>
  <c r="BH28" i="11" a="1"/>
  <c r="BH28" i="11" s="1"/>
  <c r="AC27" i="11"/>
  <c r="CM26" i="11" a="1"/>
  <c r="CM26" i="11" s="1"/>
  <c r="BL26" i="11" a="1"/>
  <c r="BL26" i="11" s="1"/>
  <c r="AG25" i="11"/>
  <c r="CQ24" i="11" a="1"/>
  <c r="CQ24" i="11" s="1"/>
  <c r="BP24" i="11" a="1"/>
  <c r="BP24" i="11" s="1"/>
  <c r="AK23" i="11"/>
  <c r="BT22" i="11" a="1"/>
  <c r="BT22" i="11" s="1"/>
  <c r="AM22" i="11"/>
  <c r="BV21" i="11" a="1"/>
  <c r="BV21" i="11" s="1"/>
  <c r="AI24" i="11"/>
  <c r="BR23" i="11" a="1"/>
  <c r="BR23" i="11" s="1"/>
  <c r="AE26" i="11"/>
  <c r="CO25" i="11" a="1"/>
  <c r="CO25" i="11" s="1"/>
  <c r="BN25" i="11" a="1"/>
  <c r="BN25" i="11" s="1"/>
  <c r="AA28" i="11"/>
  <c r="CK27" i="11" a="1"/>
  <c r="CK27" i="11" s="1"/>
  <c r="BJ27" i="11" a="1"/>
  <c r="BJ27" i="11" s="1"/>
  <c r="W30" i="11"/>
  <c r="CG29" i="11" a="1"/>
  <c r="CG29" i="11" s="1"/>
  <c r="BF29" i="11" a="1"/>
  <c r="BF29" i="11" s="1"/>
  <c r="I20" i="11"/>
  <c r="J20" i="11"/>
  <c r="N20" i="11" s="1"/>
  <c r="W31" i="11" l="1"/>
  <c r="CG30" i="11" a="1"/>
  <c r="CG30" i="11" s="1"/>
  <c r="BF30" i="11" a="1"/>
  <c r="BF30" i="11" s="1"/>
  <c r="AA29" i="11"/>
  <c r="CK28" i="11" a="1"/>
  <c r="CK28" i="11" s="1"/>
  <c r="BJ28" i="11" a="1"/>
  <c r="BJ28" i="11" s="1"/>
  <c r="AE27" i="11"/>
  <c r="CO26" i="11" a="1"/>
  <c r="CO26" i="11" s="1"/>
  <c r="BN26" i="11" a="1"/>
  <c r="BN26" i="11" s="1"/>
  <c r="AI25" i="11"/>
  <c r="BR24" i="11" a="1"/>
  <c r="BR24" i="11" s="1"/>
  <c r="AM23" i="11"/>
  <c r="BV22" i="11" a="1"/>
  <c r="BV22" i="11" s="1"/>
  <c r="AK24" i="11"/>
  <c r="BT23" i="11" a="1"/>
  <c r="BT23" i="11" s="1"/>
  <c r="AG26" i="11"/>
  <c r="CQ25" i="11" a="1"/>
  <c r="CQ25" i="11" s="1"/>
  <c r="BP25" i="11" a="1"/>
  <c r="BP25" i="11" s="1"/>
  <c r="AC28" i="11"/>
  <c r="CM27" i="11" a="1"/>
  <c r="CM27" i="11" s="1"/>
  <c r="BL27" i="11" a="1"/>
  <c r="BL27" i="11" s="1"/>
  <c r="Y30" i="11"/>
  <c r="CI29" i="11" a="1"/>
  <c r="CI29" i="11" s="1"/>
  <c r="BH29" i="11" a="1"/>
  <c r="BH29" i="11" s="1"/>
  <c r="U32" i="11"/>
  <c r="CE31" i="11" a="1"/>
  <c r="CE31" i="11" s="1"/>
  <c r="BD31" i="11" a="1"/>
  <c r="BD31" i="11" s="1"/>
  <c r="CE32" i="11" l="1" a="1"/>
  <c r="CE32" i="11" s="1"/>
  <c r="J21" i="11" s="1"/>
  <c r="BD32" i="11" a="1"/>
  <c r="BD32" i="11" s="1"/>
  <c r="I21" i="11" s="1"/>
  <c r="Y31" i="11"/>
  <c r="CI30" i="11" a="1"/>
  <c r="CI30" i="11" s="1"/>
  <c r="BH30" i="11" a="1"/>
  <c r="BH30" i="11" s="1"/>
  <c r="AC29" i="11"/>
  <c r="CM28" i="11" a="1"/>
  <c r="CM28" i="11" s="1"/>
  <c r="BL28" i="11" a="1"/>
  <c r="BL28" i="11" s="1"/>
  <c r="AG27" i="11"/>
  <c r="CQ26" i="11" a="1"/>
  <c r="CQ26" i="11" s="1"/>
  <c r="BP26" i="11" a="1"/>
  <c r="BP26" i="11" s="1"/>
  <c r="AK25" i="11"/>
  <c r="BT24" i="11" a="1"/>
  <c r="BT24" i="11" s="1"/>
  <c r="AM24" i="11"/>
  <c r="BV23" i="11" a="1"/>
  <c r="BV23" i="11" s="1"/>
  <c r="AI26" i="11"/>
  <c r="BR25" i="11" a="1"/>
  <c r="BR25" i="11" s="1"/>
  <c r="AE28" i="11"/>
  <c r="CO27" i="11" a="1"/>
  <c r="CO27" i="11" s="1"/>
  <c r="BN27" i="11" a="1"/>
  <c r="BN27" i="11" s="1"/>
  <c r="AA30" i="11"/>
  <c r="CK29" i="11" a="1"/>
  <c r="CK29" i="11" s="1"/>
  <c r="BJ29" i="11" a="1"/>
  <c r="BJ29" i="11" s="1"/>
  <c r="W32" i="11"/>
  <c r="CG31" i="11" a="1"/>
  <c r="CG31" i="11" s="1"/>
  <c r="BF31" i="11" a="1"/>
  <c r="BF31" i="11" s="1"/>
  <c r="CG32" i="11" l="1" a="1"/>
  <c r="CG32" i="11" s="1"/>
  <c r="J22" i="11" s="1"/>
  <c r="N22" i="11" s="1"/>
  <c r="BF32" i="11" a="1"/>
  <c r="BF32" i="11" s="1"/>
  <c r="I22" i="11" s="1"/>
  <c r="AA31" i="11"/>
  <c r="CK30" i="11" a="1"/>
  <c r="CK30" i="11" s="1"/>
  <c r="BJ30" i="11" a="1"/>
  <c r="BJ30" i="11" s="1"/>
  <c r="AE29" i="11"/>
  <c r="CO28" i="11" a="1"/>
  <c r="CO28" i="11" s="1"/>
  <c r="BN28" i="11" a="1"/>
  <c r="BN28" i="11" s="1"/>
  <c r="AI27" i="11"/>
  <c r="BR26" i="11" a="1"/>
  <c r="BR26" i="11" s="1"/>
  <c r="AM25" i="11"/>
  <c r="BV24" i="11" a="1"/>
  <c r="BV24" i="11" s="1"/>
  <c r="AK26" i="11"/>
  <c r="BT25" i="11" a="1"/>
  <c r="BT25" i="11" s="1"/>
  <c r="AG28" i="11"/>
  <c r="CQ27" i="11" a="1"/>
  <c r="CQ27" i="11" s="1"/>
  <c r="BP27" i="11" a="1"/>
  <c r="BP27" i="11" s="1"/>
  <c r="AC30" i="11"/>
  <c r="CM29" i="11" a="1"/>
  <c r="CM29" i="11" s="1"/>
  <c r="BL29" i="11" a="1"/>
  <c r="BL29" i="11" s="1"/>
  <c r="Y32" i="11"/>
  <c r="CI31" i="11" a="1"/>
  <c r="CI31" i="11" s="1"/>
  <c r="BH31" i="11" a="1"/>
  <c r="BH31" i="11" s="1"/>
  <c r="N21" i="11"/>
  <c r="CI32" i="11" l="1" a="1"/>
  <c r="CI32" i="11" s="1"/>
  <c r="J23" i="11" s="1"/>
  <c r="BH32" i="11" a="1"/>
  <c r="BH32" i="11" s="1"/>
  <c r="I23" i="11" s="1"/>
  <c r="AC31" i="11"/>
  <c r="CM30" i="11" a="1"/>
  <c r="CM30" i="11" s="1"/>
  <c r="BL30" i="11" a="1"/>
  <c r="BL30" i="11" s="1"/>
  <c r="AG29" i="11"/>
  <c r="CQ28" i="11" a="1"/>
  <c r="CQ28" i="11" s="1"/>
  <c r="BP28" i="11" a="1"/>
  <c r="BP28" i="11" s="1"/>
  <c r="AK27" i="11"/>
  <c r="BT26" i="11" a="1"/>
  <c r="BT26" i="11" s="1"/>
  <c r="AM26" i="11"/>
  <c r="BV25" i="11" a="1"/>
  <c r="BV25" i="11" s="1"/>
  <c r="AI28" i="11"/>
  <c r="BR27" i="11" a="1"/>
  <c r="BR27" i="11" s="1"/>
  <c r="AE30" i="11"/>
  <c r="CO29" i="11" a="1"/>
  <c r="CO29" i="11" s="1"/>
  <c r="BN29" i="11" a="1"/>
  <c r="BN29" i="11" s="1"/>
  <c r="AA32" i="11"/>
  <c r="CK31" i="11" a="1"/>
  <c r="CK31" i="11" s="1"/>
  <c r="BJ31" i="11" a="1"/>
  <c r="BJ31" i="11" s="1"/>
  <c r="CK32" i="11" l="1" a="1"/>
  <c r="CK32" i="11" s="1"/>
  <c r="J24" i="11" s="1"/>
  <c r="N24" i="11" s="1"/>
  <c r="BJ32" i="11" a="1"/>
  <c r="BJ32" i="11" s="1"/>
  <c r="I24" i="11" s="1"/>
  <c r="AE31" i="11"/>
  <c r="CO30" i="11" a="1"/>
  <c r="CO30" i="11" s="1"/>
  <c r="BN30" i="11" a="1"/>
  <c r="BN30" i="11" s="1"/>
  <c r="AI29" i="11"/>
  <c r="BR28" i="11" a="1"/>
  <c r="BR28" i="11" s="1"/>
  <c r="AM27" i="11"/>
  <c r="BV26" i="11" a="1"/>
  <c r="BV26" i="11" s="1"/>
  <c r="AK28" i="11"/>
  <c r="BT27" i="11" a="1"/>
  <c r="BT27" i="11" s="1"/>
  <c r="AG30" i="11"/>
  <c r="CQ29" i="11" a="1"/>
  <c r="CQ29" i="11" s="1"/>
  <c r="BP29" i="11" a="1"/>
  <c r="BP29" i="11" s="1"/>
  <c r="AC32" i="11"/>
  <c r="CM31" i="11" a="1"/>
  <c r="CM31" i="11" s="1"/>
  <c r="BL31" i="11" a="1"/>
  <c r="BL31" i="11" s="1"/>
  <c r="N23" i="11"/>
  <c r="CM32" i="11" l="1" a="1"/>
  <c r="CM32" i="11" s="1"/>
  <c r="J25" i="11" s="1"/>
  <c r="BL32" i="11" a="1"/>
  <c r="BL32" i="11" s="1"/>
  <c r="I25" i="11" s="1"/>
  <c r="AG31" i="11"/>
  <c r="CQ30" i="11" a="1"/>
  <c r="CQ30" i="11" s="1"/>
  <c r="BP30" i="11" a="1"/>
  <c r="BP30" i="11" s="1"/>
  <c r="AK29" i="11"/>
  <c r="BT28" i="11" a="1"/>
  <c r="BT28" i="11" s="1"/>
  <c r="AM28" i="11"/>
  <c r="BV27" i="11" a="1"/>
  <c r="BV27" i="11" s="1"/>
  <c r="AI30" i="11"/>
  <c r="BR29" i="11" a="1"/>
  <c r="BR29" i="11" s="1"/>
  <c r="AE32" i="11"/>
  <c r="CO31" i="11" a="1"/>
  <c r="CO31" i="11" s="1"/>
  <c r="BN31" i="11" a="1"/>
  <c r="BN31" i="11" s="1"/>
  <c r="CO32" i="11" l="1" a="1"/>
  <c r="CO32" i="11" s="1"/>
  <c r="J26" i="11" s="1"/>
  <c r="N26" i="11" s="1"/>
  <c r="BN32" i="11" a="1"/>
  <c r="BN32" i="11" s="1"/>
  <c r="I26" i="11" s="1"/>
  <c r="AI31" i="11"/>
  <c r="BR30" i="11" a="1"/>
  <c r="BR30" i="11" s="1"/>
  <c r="AM29" i="11"/>
  <c r="BV28" i="11" a="1"/>
  <c r="BV28" i="11" s="1"/>
  <c r="AK30" i="11"/>
  <c r="BT29" i="11" a="1"/>
  <c r="BT29" i="11" s="1"/>
  <c r="AG32" i="11"/>
  <c r="CQ31" i="11" a="1"/>
  <c r="CQ31" i="11" s="1"/>
  <c r="BP31" i="11" a="1"/>
  <c r="BP31" i="11" s="1"/>
  <c r="N25" i="11"/>
  <c r="CQ32" i="11" l="1" a="1"/>
  <c r="CQ32" i="11" s="1"/>
  <c r="BP32" i="11" a="1"/>
  <c r="BP32" i="11" s="1"/>
  <c r="I27" i="11" s="1"/>
  <c r="AK31" i="11"/>
  <c r="BT30" i="11" a="1"/>
  <c r="BT30" i="11" s="1"/>
  <c r="AM30" i="11"/>
  <c r="BV29" i="11" a="1"/>
  <c r="BV29" i="11" s="1"/>
  <c r="AI32" i="11"/>
  <c r="BR31" i="11" a="1"/>
  <c r="BR31" i="11" s="1"/>
  <c r="J27" i="11" l="1"/>
  <c r="BJ36" i="11" a="1"/>
  <c r="BJ36" i="11" s="1"/>
  <c r="BM36" i="11" s="1"/>
  <c r="BJ38" i="11" a="1"/>
  <c r="BJ38" i="11" s="1"/>
  <c r="BM38" i="11" s="1"/>
  <c r="BJ40" i="11" a="1"/>
  <c r="BJ40" i="11" s="1"/>
  <c r="BM40" i="11" s="1"/>
  <c r="BJ37" i="11" a="1"/>
  <c r="BJ37" i="11" s="1"/>
  <c r="BM37" i="11" s="1"/>
  <c r="BJ39" i="11" a="1"/>
  <c r="BJ39" i="11" s="1"/>
  <c r="BM39" i="11" s="1"/>
  <c r="BJ41" i="11" a="1"/>
  <c r="BJ41" i="11" s="1"/>
  <c r="BM41" i="11" s="1"/>
  <c r="J28" i="11"/>
  <c r="N28" i="11" s="1"/>
  <c r="BR32" i="11" a="1"/>
  <c r="BR32" i="11" s="1"/>
  <c r="AM31" i="11"/>
  <c r="BV30" i="11" a="1"/>
  <c r="BV30" i="11" s="1"/>
  <c r="AK32" i="11"/>
  <c r="BT31" i="11" a="1"/>
  <c r="BT31" i="11" s="1"/>
  <c r="N27" i="11"/>
  <c r="J29" i="11" l="1"/>
  <c r="BT32" i="11" a="1"/>
  <c r="BT32" i="11" s="1"/>
  <c r="AM32" i="11"/>
  <c r="BV31" i="11" a="1"/>
  <c r="BV31" i="11" s="1"/>
  <c r="J30" i="11" l="1"/>
  <c r="N30" i="11" s="1"/>
  <c r="BV32" i="11" a="1"/>
  <c r="BV32" i="11" s="1"/>
  <c r="N29" i="11"/>
  <c r="N31" i="11" s="1"/>
  <c r="J31" i="11"/>
  <c r="H36" i="11" l="1" a="1"/>
  <c r="H36" i="11" s="1"/>
  <c r="H41" i="11" a="1"/>
  <c r="H41" i="11" s="1"/>
  <c r="J41" i="11" s="1"/>
  <c r="F38" i="11" a="1"/>
  <c r="F38" i="11" s="1"/>
  <c r="D21" i="11" a="1"/>
  <c r="D21" i="11" s="1"/>
  <c r="F39" i="11" a="1"/>
  <c r="F39" i="11" s="1"/>
  <c r="H39" i="11" a="1"/>
  <c r="H39" i="11" s="1"/>
  <c r="J39" i="11" s="1"/>
  <c r="BH38" i="11" a="1"/>
  <c r="BH38" i="11" s="1"/>
  <c r="D20" i="11" a="1"/>
  <c r="D20" i="11" s="1"/>
  <c r="F37" i="11" a="1"/>
  <c r="F37" i="11" s="1"/>
  <c r="H38" i="11" a="1"/>
  <c r="H38" i="11" s="1"/>
  <c r="J38" i="11" s="1"/>
  <c r="BH36" i="11" a="1"/>
  <c r="BH36" i="11" s="1"/>
  <c r="H37" i="11" a="1"/>
  <c r="H37" i="11" s="1"/>
  <c r="J37" i="11" s="1"/>
  <c r="BH41" i="11" a="1"/>
  <c r="BH41" i="11" s="1"/>
  <c r="D19" i="11" a="1"/>
  <c r="D19" i="11" s="1"/>
  <c r="BH39" i="11" a="1"/>
  <c r="BH39" i="11" s="1"/>
  <c r="H40" i="11" a="1"/>
  <c r="H40" i="11" s="1"/>
  <c r="J40" i="11" s="1"/>
  <c r="F36" i="11" a="1"/>
  <c r="F36" i="11" s="1"/>
  <c r="F40" i="11" a="1"/>
  <c r="F40" i="11" s="1"/>
  <c r="F41" i="11" a="1"/>
  <c r="F41" i="11" s="1"/>
  <c r="BH37" i="11" a="1"/>
  <c r="BH37" i="11" s="1"/>
  <c r="BH40" i="11" a="1"/>
  <c r="BH40" i="11" s="1"/>
  <c r="M15" i="11"/>
  <c r="K15" i="11"/>
  <c r="I15" i="11"/>
  <c r="D18" i="11" a="1"/>
  <c r="D18" i="11" s="1"/>
  <c r="D17" i="11" a="1"/>
  <c r="D17" i="11" s="1"/>
  <c r="D16" i="11" a="1"/>
  <c r="D16" i="11" s="1"/>
  <c r="D15" i="11" a="1"/>
  <c r="D15" i="11" s="1"/>
  <c r="D30" i="11" s="1"/>
  <c r="B32" i="11" s="1"/>
  <c r="I31" i="11"/>
  <c r="F60" i="11" l="1"/>
  <c r="L40" i="11"/>
  <c r="N40" i="11"/>
  <c r="P40" i="11"/>
  <c r="L39" i="11"/>
  <c r="N39" i="11"/>
  <c r="P39" i="11"/>
  <c r="L37" i="11"/>
  <c r="N37" i="11"/>
  <c r="P37" i="11"/>
  <c r="L38" i="11"/>
  <c r="N38" i="11"/>
  <c r="P38" i="11"/>
  <c r="L41" i="11"/>
  <c r="N41" i="11"/>
  <c r="P41" i="11"/>
  <c r="H60" i="11"/>
  <c r="J36" i="11"/>
  <c r="BJ41" i="10" a="1"/>
  <c r="BJ41" i="10" s="1"/>
  <c r="BJ42" i="10" a="1"/>
  <c r="BJ42" i="10" s="1"/>
  <c r="BJ43" i="10" a="1"/>
  <c r="BJ43" i="10" s="1"/>
  <c r="BJ44" i="10" a="1"/>
  <c r="BJ44" i="10" s="1"/>
  <c r="BJ45" i="10" a="1"/>
  <c r="BJ45" i="10" s="1"/>
  <c r="BJ46" i="10" a="1"/>
  <c r="BJ46" i="10" s="1"/>
  <c r="BJ47" i="10" a="1"/>
  <c r="BJ47" i="10" s="1"/>
  <c r="BJ48" i="10" a="1"/>
  <c r="BJ48" i="10" s="1"/>
  <c r="BJ49" i="10" a="1"/>
  <c r="BJ49" i="10" s="1"/>
  <c r="BJ50" i="10" a="1"/>
  <c r="BJ50" i="10" s="1"/>
  <c r="BJ51" i="10" a="1"/>
  <c r="BJ51" i="10" s="1"/>
  <c r="BJ52" i="10" a="1"/>
  <c r="BJ52" i="10" s="1"/>
  <c r="BJ53" i="10" a="1"/>
  <c r="BJ53" i="10" s="1"/>
  <c r="BJ54" i="10" a="1"/>
  <c r="BJ54" i="10" s="1"/>
  <c r="BJ55" i="10" a="1"/>
  <c r="BJ55" i="10" s="1"/>
  <c r="BJ56" i="10" a="1"/>
  <c r="BJ56" i="10" s="1"/>
  <c r="BJ57" i="10" a="1"/>
  <c r="BJ57" i="10" s="1"/>
  <c r="BJ58" i="10" a="1"/>
  <c r="BJ58" i="10" s="1"/>
  <c r="BJ59" i="10" a="1"/>
  <c r="BJ59" i="10" s="1"/>
  <c r="AM3" i="10"/>
  <c r="AM2" i="10"/>
  <c r="AK3" i="10"/>
  <c r="AK2" i="10"/>
  <c r="AI3" i="10"/>
  <c r="AI2" i="10"/>
  <c r="AG3" i="10"/>
  <c r="AG2" i="10"/>
  <c r="AE3" i="10"/>
  <c r="AE2" i="10"/>
  <c r="AC3" i="10"/>
  <c r="AC2" i="10"/>
  <c r="AA3" i="10"/>
  <c r="AA2" i="10"/>
  <c r="Y3" i="10"/>
  <c r="Y2" i="10"/>
  <c r="W3" i="10"/>
  <c r="W2" i="10"/>
  <c r="U3" i="10"/>
  <c r="U2" i="10"/>
  <c r="S3" i="10"/>
  <c r="S2" i="10"/>
  <c r="Q3" i="10"/>
  <c r="Q2" i="10"/>
  <c r="BM59" i="10"/>
  <c r="BH59" i="10" a="1"/>
  <c r="BH59" i="10" s="1"/>
  <c r="BF59" i="10"/>
  <c r="BC59" i="10"/>
  <c r="AZ59" i="10"/>
  <c r="AW59" i="10"/>
  <c r="W59" i="10" s="1"/>
  <c r="AN59" i="10"/>
  <c r="AU59" i="10" s="1"/>
  <c r="U59" i="10" s="1"/>
  <c r="AM59" i="10"/>
  <c r="AK59" i="10"/>
  <c r="AG59" i="10"/>
  <c r="AD59" i="10"/>
  <c r="T59" i="10"/>
  <c r="J59" i="10"/>
  <c r="H59" i="10" a="1"/>
  <c r="H59" i="10" s="1"/>
  <c r="F59" i="10" a="1"/>
  <c r="F59" i="10" s="1"/>
  <c r="D59" i="10"/>
  <c r="BM58" i="10"/>
  <c r="BH58" i="10" a="1"/>
  <c r="BH58" i="10" s="1"/>
  <c r="BF58" i="10"/>
  <c r="BC58" i="10"/>
  <c r="AZ58" i="10"/>
  <c r="AW58" i="10"/>
  <c r="W58" i="10" s="1"/>
  <c r="AN58" i="10"/>
  <c r="AU58" i="10" s="1"/>
  <c r="U58" i="10" s="1"/>
  <c r="AM58" i="10"/>
  <c r="AK58" i="10"/>
  <c r="AG58" i="10"/>
  <c r="AD58" i="10"/>
  <c r="T58" i="10"/>
  <c r="J58" i="10"/>
  <c r="H58" i="10" a="1"/>
  <c r="H58" i="10" s="1"/>
  <c r="F58" i="10" a="1"/>
  <c r="F58" i="10" s="1"/>
  <c r="D58" i="10"/>
  <c r="BM57" i="10"/>
  <c r="BH57" i="10" a="1"/>
  <c r="BH57" i="10" s="1"/>
  <c r="BF57" i="10"/>
  <c r="BC57" i="10"/>
  <c r="AZ57" i="10"/>
  <c r="AW57" i="10"/>
  <c r="W57" i="10" s="1"/>
  <c r="AN57" i="10"/>
  <c r="AU57" i="10" s="1"/>
  <c r="U57" i="10" s="1"/>
  <c r="AM57" i="10"/>
  <c r="AK57" i="10"/>
  <c r="AG57" i="10"/>
  <c r="AD57" i="10"/>
  <c r="T57" i="10"/>
  <c r="J57" i="10"/>
  <c r="H57" i="10" a="1"/>
  <c r="H57" i="10" s="1"/>
  <c r="F57" i="10" a="1"/>
  <c r="F57" i="10" s="1"/>
  <c r="D57" i="10"/>
  <c r="BM56" i="10"/>
  <c r="BH56" i="10" a="1"/>
  <c r="BH56" i="10" s="1"/>
  <c r="BF56" i="10"/>
  <c r="BC56" i="10"/>
  <c r="AZ56" i="10"/>
  <c r="AW56" i="10"/>
  <c r="W56" i="10" s="1"/>
  <c r="AN56" i="10"/>
  <c r="AU56" i="10" s="1"/>
  <c r="U56" i="10" s="1"/>
  <c r="AM56" i="10"/>
  <c r="AK56" i="10"/>
  <c r="AG56" i="10"/>
  <c r="AD56" i="10"/>
  <c r="T56" i="10"/>
  <c r="J56" i="10"/>
  <c r="H56" i="10" a="1"/>
  <c r="H56" i="10" s="1"/>
  <c r="F56" i="10" a="1"/>
  <c r="F56" i="10" s="1"/>
  <c r="D56" i="10"/>
  <c r="BM55" i="10"/>
  <c r="BH55" i="10" a="1"/>
  <c r="BH55" i="10" s="1"/>
  <c r="BF55" i="10"/>
  <c r="BC55" i="10"/>
  <c r="AZ55" i="10"/>
  <c r="AW55" i="10"/>
  <c r="W55" i="10" s="1"/>
  <c r="AN55" i="10"/>
  <c r="AU55" i="10" s="1"/>
  <c r="U55" i="10" s="1"/>
  <c r="AM55" i="10"/>
  <c r="AK55" i="10"/>
  <c r="AG55" i="10"/>
  <c r="AD55" i="10"/>
  <c r="T55" i="10"/>
  <c r="J55" i="10"/>
  <c r="H55" i="10" a="1"/>
  <c r="H55" i="10" s="1"/>
  <c r="F55" i="10" a="1"/>
  <c r="F55" i="10" s="1"/>
  <c r="D55" i="10"/>
  <c r="BM54" i="10"/>
  <c r="BH54" i="10" a="1"/>
  <c r="BH54" i="10" s="1"/>
  <c r="BF54" i="10"/>
  <c r="BC54" i="10"/>
  <c r="AZ54" i="10"/>
  <c r="AW54" i="10"/>
  <c r="W54" i="10" s="1"/>
  <c r="AN54" i="10"/>
  <c r="AU54" i="10" s="1"/>
  <c r="U54" i="10" s="1"/>
  <c r="AM54" i="10"/>
  <c r="AK54" i="10"/>
  <c r="AG54" i="10"/>
  <c r="AD54" i="10"/>
  <c r="T54" i="10"/>
  <c r="J54" i="10"/>
  <c r="H54" i="10" a="1"/>
  <c r="H54" i="10" s="1"/>
  <c r="F54" i="10" a="1"/>
  <c r="F54" i="10" s="1"/>
  <c r="D54" i="10"/>
  <c r="BM53" i="10"/>
  <c r="BH53" i="10" a="1"/>
  <c r="BH53" i="10" s="1"/>
  <c r="BF53" i="10"/>
  <c r="BC53" i="10"/>
  <c r="AZ53" i="10"/>
  <c r="AW53" i="10"/>
  <c r="W53" i="10" s="1"/>
  <c r="AN53" i="10"/>
  <c r="AU53" i="10" s="1"/>
  <c r="U53" i="10" s="1"/>
  <c r="AM53" i="10"/>
  <c r="AK53" i="10"/>
  <c r="AG53" i="10"/>
  <c r="AD53" i="10"/>
  <c r="T53" i="10"/>
  <c r="J53" i="10"/>
  <c r="H53" i="10" a="1"/>
  <c r="H53" i="10" s="1"/>
  <c r="F53" i="10" a="1"/>
  <c r="F53" i="10" s="1"/>
  <c r="D53" i="10"/>
  <c r="BM52" i="10"/>
  <c r="BH52" i="10" a="1"/>
  <c r="BH52" i="10" s="1"/>
  <c r="BF52" i="10"/>
  <c r="BC52" i="10"/>
  <c r="AZ52" i="10"/>
  <c r="AW52" i="10"/>
  <c r="W52" i="10" s="1"/>
  <c r="AN52" i="10"/>
  <c r="AU52" i="10" s="1"/>
  <c r="U52" i="10" s="1"/>
  <c r="AM52" i="10"/>
  <c r="AK52" i="10"/>
  <c r="AG52" i="10"/>
  <c r="AD52" i="10"/>
  <c r="T52" i="10"/>
  <c r="J52" i="10"/>
  <c r="H52" i="10" a="1"/>
  <c r="H52" i="10" s="1"/>
  <c r="F52" i="10" a="1"/>
  <c r="F52" i="10" s="1"/>
  <c r="D52" i="10"/>
  <c r="BM51" i="10"/>
  <c r="BH51" i="10" a="1"/>
  <c r="BH51" i="10" s="1"/>
  <c r="BF51" i="10"/>
  <c r="BC51" i="10"/>
  <c r="AZ51" i="10"/>
  <c r="AW51" i="10"/>
  <c r="W51" i="10" s="1"/>
  <c r="AN51" i="10"/>
  <c r="AU51" i="10" s="1"/>
  <c r="U51" i="10" s="1"/>
  <c r="AM51" i="10"/>
  <c r="AK51" i="10"/>
  <c r="AG51" i="10"/>
  <c r="AD51" i="10"/>
  <c r="T51" i="10"/>
  <c r="J51" i="10"/>
  <c r="H51" i="10" a="1"/>
  <c r="H51" i="10" s="1"/>
  <c r="F51" i="10" a="1"/>
  <c r="F51" i="10" s="1"/>
  <c r="D51" i="10"/>
  <c r="BM50" i="10"/>
  <c r="BH50" i="10" a="1"/>
  <c r="BH50" i="10" s="1"/>
  <c r="BF50" i="10"/>
  <c r="BC50" i="10"/>
  <c r="AZ50" i="10"/>
  <c r="AW50" i="10"/>
  <c r="W50" i="10" s="1"/>
  <c r="AN50" i="10"/>
  <c r="AU50" i="10" s="1"/>
  <c r="U50" i="10" s="1"/>
  <c r="AM50" i="10"/>
  <c r="AK50" i="10"/>
  <c r="AG50" i="10"/>
  <c r="AD50" i="10"/>
  <c r="T50" i="10"/>
  <c r="J50" i="10"/>
  <c r="H50" i="10" a="1"/>
  <c r="H50" i="10" s="1"/>
  <c r="F50" i="10" a="1"/>
  <c r="F50" i="10" s="1"/>
  <c r="D50" i="10"/>
  <c r="BM49" i="10"/>
  <c r="BH49" i="10" a="1"/>
  <c r="BH49" i="10" s="1"/>
  <c r="BF49" i="10"/>
  <c r="BC49" i="10"/>
  <c r="AZ49" i="10"/>
  <c r="AW49" i="10"/>
  <c r="W49" i="10" s="1"/>
  <c r="AN49" i="10"/>
  <c r="AU49" i="10" s="1"/>
  <c r="U49" i="10" s="1"/>
  <c r="AM49" i="10"/>
  <c r="AK49" i="10"/>
  <c r="AG49" i="10"/>
  <c r="AD49" i="10"/>
  <c r="T49" i="10"/>
  <c r="J49" i="10"/>
  <c r="H49" i="10" a="1"/>
  <c r="H49" i="10" s="1"/>
  <c r="F49" i="10" a="1"/>
  <c r="F49" i="10" s="1"/>
  <c r="D49" i="10"/>
  <c r="BM48" i="10"/>
  <c r="BH48" i="10" a="1"/>
  <c r="BH48" i="10" s="1"/>
  <c r="BF48" i="10"/>
  <c r="BC48" i="10"/>
  <c r="AZ48" i="10"/>
  <c r="AW48" i="10"/>
  <c r="W48" i="10" s="1"/>
  <c r="AN48" i="10"/>
  <c r="AU48" i="10" s="1"/>
  <c r="U48" i="10" s="1"/>
  <c r="AM48" i="10"/>
  <c r="AK48" i="10"/>
  <c r="AG48" i="10"/>
  <c r="AD48" i="10"/>
  <c r="T48" i="10"/>
  <c r="J48" i="10"/>
  <c r="H48" i="10" a="1"/>
  <c r="H48" i="10" s="1"/>
  <c r="F48" i="10" a="1"/>
  <c r="F48" i="10" s="1"/>
  <c r="D48" i="10"/>
  <c r="BM47" i="10"/>
  <c r="BH47" i="10" a="1"/>
  <c r="BH47" i="10" s="1"/>
  <c r="BF47" i="10"/>
  <c r="BC47" i="10"/>
  <c r="AZ47" i="10"/>
  <c r="AW47" i="10"/>
  <c r="W47" i="10" s="1"/>
  <c r="AN47" i="10"/>
  <c r="AU47" i="10" s="1"/>
  <c r="U47" i="10" s="1"/>
  <c r="AM47" i="10"/>
  <c r="AK47" i="10"/>
  <c r="AG47" i="10"/>
  <c r="AD47" i="10"/>
  <c r="T47" i="10"/>
  <c r="J47" i="10"/>
  <c r="H47" i="10" a="1"/>
  <c r="H47" i="10" s="1"/>
  <c r="F47" i="10" a="1"/>
  <c r="F47" i="10" s="1"/>
  <c r="D47" i="10"/>
  <c r="BM46" i="10"/>
  <c r="BH46" i="10" a="1"/>
  <c r="BH46" i="10" s="1"/>
  <c r="BF46" i="10"/>
  <c r="BC46" i="10"/>
  <c r="AZ46" i="10"/>
  <c r="AW46" i="10"/>
  <c r="W46" i="10" s="1"/>
  <c r="AN46" i="10"/>
  <c r="AU46" i="10" s="1"/>
  <c r="U46" i="10" s="1"/>
  <c r="AM46" i="10"/>
  <c r="AK46" i="10"/>
  <c r="AG46" i="10"/>
  <c r="AD46" i="10"/>
  <c r="T46" i="10"/>
  <c r="J46" i="10"/>
  <c r="H46" i="10" a="1"/>
  <c r="H46" i="10" s="1"/>
  <c r="F46" i="10" a="1"/>
  <c r="F46" i="10" s="1"/>
  <c r="D46" i="10"/>
  <c r="BM45" i="10"/>
  <c r="BH45" i="10" a="1"/>
  <c r="BH45" i="10" s="1"/>
  <c r="BF45" i="10"/>
  <c r="BC45" i="10"/>
  <c r="AZ45" i="10"/>
  <c r="AW45" i="10"/>
  <c r="W45" i="10" s="1"/>
  <c r="AN45" i="10"/>
  <c r="AU45" i="10" s="1"/>
  <c r="U45" i="10" s="1"/>
  <c r="AM45" i="10"/>
  <c r="AK45" i="10"/>
  <c r="AG45" i="10"/>
  <c r="AD45" i="10"/>
  <c r="T45" i="10"/>
  <c r="J45" i="10"/>
  <c r="H45" i="10" a="1"/>
  <c r="H45" i="10" s="1"/>
  <c r="F45" i="10" a="1"/>
  <c r="F45" i="10" s="1"/>
  <c r="D45" i="10"/>
  <c r="BM44" i="10"/>
  <c r="BH44" i="10" a="1"/>
  <c r="BH44" i="10" s="1"/>
  <c r="BF44" i="10"/>
  <c r="BC44" i="10"/>
  <c r="AZ44" i="10"/>
  <c r="AW44" i="10"/>
  <c r="W44" i="10" s="1"/>
  <c r="AN44" i="10"/>
  <c r="AU44" i="10" s="1"/>
  <c r="U44" i="10" s="1"/>
  <c r="AM44" i="10"/>
  <c r="AK44" i="10"/>
  <c r="AG44" i="10"/>
  <c r="AD44" i="10"/>
  <c r="T44" i="10"/>
  <c r="J44" i="10"/>
  <c r="H44" i="10" a="1"/>
  <c r="H44" i="10" s="1"/>
  <c r="F44" i="10" a="1"/>
  <c r="F44" i="10" s="1"/>
  <c r="D44" i="10"/>
  <c r="BM43" i="10"/>
  <c r="BH43" i="10" a="1"/>
  <c r="BH43" i="10" s="1"/>
  <c r="BF43" i="10"/>
  <c r="BC43" i="10"/>
  <c r="AZ43" i="10"/>
  <c r="AW43" i="10"/>
  <c r="W43" i="10" s="1"/>
  <c r="AN43" i="10"/>
  <c r="AU43" i="10" s="1"/>
  <c r="U43" i="10" s="1"/>
  <c r="AM43" i="10"/>
  <c r="AK43" i="10"/>
  <c r="AG43" i="10"/>
  <c r="AD43" i="10"/>
  <c r="T43" i="10"/>
  <c r="J43" i="10"/>
  <c r="H43" i="10" a="1"/>
  <c r="H43" i="10" s="1"/>
  <c r="F43" i="10" a="1"/>
  <c r="F43" i="10" s="1"/>
  <c r="D43" i="10"/>
  <c r="BM42" i="10"/>
  <c r="BH42" i="10" a="1"/>
  <c r="BH42" i="10" s="1"/>
  <c r="BF42" i="10"/>
  <c r="BC42" i="10"/>
  <c r="AZ42" i="10"/>
  <c r="AW42" i="10"/>
  <c r="W42" i="10" s="1"/>
  <c r="AN42" i="10"/>
  <c r="AU42" i="10" s="1"/>
  <c r="U42" i="10" s="1"/>
  <c r="AM42" i="10"/>
  <c r="AK42" i="10"/>
  <c r="AG42" i="10"/>
  <c r="AD42" i="10"/>
  <c r="T42" i="10"/>
  <c r="J42" i="10"/>
  <c r="H42" i="10" a="1"/>
  <c r="H42" i="10" s="1"/>
  <c r="F42" i="10" a="1"/>
  <c r="F42" i="10" s="1"/>
  <c r="D42" i="10"/>
  <c r="BM41" i="10"/>
  <c r="BH41" i="10" a="1"/>
  <c r="BH41" i="10" s="1"/>
  <c r="BF41" i="10"/>
  <c r="BC41" i="10"/>
  <c r="AZ41" i="10"/>
  <c r="AW41" i="10"/>
  <c r="W41" i="10" s="1"/>
  <c r="AN41" i="10"/>
  <c r="AU41" i="10" s="1"/>
  <c r="U41" i="10" s="1"/>
  <c r="AM41" i="10"/>
  <c r="AK41" i="10"/>
  <c r="AG41" i="10"/>
  <c r="AD41" i="10"/>
  <c r="T41" i="10"/>
  <c r="J41" i="10"/>
  <c r="H41" i="10" a="1"/>
  <c r="H41" i="10" s="1"/>
  <c r="F41" i="10" a="1"/>
  <c r="F41" i="10" s="1"/>
  <c r="D41" i="10"/>
  <c r="BR40" i="10"/>
  <c r="BF40" i="10"/>
  <c r="BC40" i="10"/>
  <c r="AZ40" i="10"/>
  <c r="AW40" i="10"/>
  <c r="AN40" i="10"/>
  <c r="AU40" i="10" s="1"/>
  <c r="U40" i="10" s="1"/>
  <c r="AM40" i="10"/>
  <c r="AK40" i="10"/>
  <c r="AG40" i="10"/>
  <c r="AD40" i="10"/>
  <c r="W40" i="10"/>
  <c r="T40" i="10"/>
  <c r="D40" i="10"/>
  <c r="BF39" i="10"/>
  <c r="BC39" i="10"/>
  <c r="AZ39" i="10"/>
  <c r="AW39" i="10"/>
  <c r="AN39" i="10"/>
  <c r="AU39" i="10" s="1"/>
  <c r="U39" i="10" s="1"/>
  <c r="AM39" i="10"/>
  <c r="AK39" i="10"/>
  <c r="AG39" i="10"/>
  <c r="AD39" i="10"/>
  <c r="W39" i="10"/>
  <c r="T39" i="10"/>
  <c r="D39" i="10"/>
  <c r="BF38" i="10"/>
  <c r="BC38" i="10"/>
  <c r="AZ38" i="10"/>
  <c r="AW38" i="10"/>
  <c r="AN38" i="10"/>
  <c r="AU38" i="10" s="1"/>
  <c r="U38" i="10" s="1"/>
  <c r="AM38" i="10"/>
  <c r="AK38" i="10"/>
  <c r="AG38" i="10"/>
  <c r="AD38" i="10"/>
  <c r="W38" i="10"/>
  <c r="T38" i="10"/>
  <c r="D38" i="10"/>
  <c r="BF37" i="10"/>
  <c r="BC37" i="10"/>
  <c r="AZ37" i="10"/>
  <c r="AW37" i="10"/>
  <c r="AN37" i="10"/>
  <c r="AU37" i="10" s="1"/>
  <c r="U37" i="10" s="1"/>
  <c r="AM37" i="10"/>
  <c r="AK37" i="10"/>
  <c r="AG37" i="10"/>
  <c r="AD37" i="10"/>
  <c r="W37" i="10"/>
  <c r="T37" i="10"/>
  <c r="D37" i="10"/>
  <c r="BR36" i="10"/>
  <c r="BF36" i="10"/>
  <c r="BC36" i="10"/>
  <c r="AZ36" i="10"/>
  <c r="AW36" i="10"/>
  <c r="W36" i="10" s="1"/>
  <c r="AN36" i="10"/>
  <c r="AU36" i="10" s="1"/>
  <c r="U36" i="10" s="1"/>
  <c r="AM36" i="10"/>
  <c r="AK36" i="10"/>
  <c r="AG36" i="10"/>
  <c r="AD36" i="10"/>
  <c r="T36" i="10"/>
  <c r="D36" i="10"/>
  <c r="AV35" i="10"/>
  <c r="AT35" i="10"/>
  <c r="AT54" i="10" s="1"/>
  <c r="AR35" i="10"/>
  <c r="AP35" i="10"/>
  <c r="AP38" i="10" s="1"/>
  <c r="AL35" i="10"/>
  <c r="AJ35" i="10"/>
  <c r="AJ36" i="10" s="1"/>
  <c r="AH35" i="10"/>
  <c r="AH36" i="10" s="1"/>
  <c r="AF35" i="10"/>
  <c r="AF55" i="10" s="1"/>
  <c r="AB35" i="10"/>
  <c r="Z35" i="10"/>
  <c r="X35" i="10"/>
  <c r="R35" i="10"/>
  <c r="R45" i="10" s="1"/>
  <c r="P35" i="10"/>
  <c r="N35" i="10"/>
  <c r="L35" i="10"/>
  <c r="L59" i="10" s="1"/>
  <c r="B31" i="10"/>
  <c r="AV30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N15" i="10"/>
  <c r="N3" i="10"/>
  <c r="M3" i="10"/>
  <c r="P2" i="10"/>
  <c r="R2" i="10" s="1"/>
  <c r="L36" i="11" l="1"/>
  <c r="L60" i="11" s="1"/>
  <c r="N36" i="11"/>
  <c r="N60" i="11" s="1"/>
  <c r="P36" i="11"/>
  <c r="P60" i="11" s="1"/>
  <c r="Z57" i="10"/>
  <c r="Z51" i="10"/>
  <c r="AL52" i="10"/>
  <c r="AL36" i="10"/>
  <c r="AT36" i="10"/>
  <c r="AT39" i="10"/>
  <c r="AT40" i="10"/>
  <c r="AT41" i="10"/>
  <c r="Z53" i="10"/>
  <c r="Z40" i="10"/>
  <c r="Z59" i="10"/>
  <c r="AF36" i="10"/>
  <c r="AT45" i="10"/>
  <c r="AF37" i="10"/>
  <c r="Z43" i="10"/>
  <c r="AL40" i="10"/>
  <c r="L46" i="10"/>
  <c r="R40" i="10"/>
  <c r="BB32" i="10" a="1"/>
  <c r="BB32" i="10" s="1"/>
  <c r="CW3" i="10" a="1"/>
  <c r="CW3" i="10" s="1"/>
  <c r="CW10" i="10" a="1"/>
  <c r="CW10" i="10" s="1"/>
  <c r="CW16" i="10" a="1"/>
  <c r="CW16" i="10" s="1"/>
  <c r="CW29" i="10" a="1"/>
  <c r="CW29" i="10" s="1"/>
  <c r="CU4" i="10" a="1"/>
  <c r="CU4" i="10" s="1"/>
  <c r="CU10" i="10" a="1"/>
  <c r="CU10" i="10" s="1"/>
  <c r="CU15" i="10" a="1"/>
  <c r="CU15" i="10" s="1"/>
  <c r="CU22" i="10" a="1"/>
  <c r="CU22" i="10" s="1"/>
  <c r="CU28" i="10" a="1"/>
  <c r="CU28" i="10" s="1"/>
  <c r="CS4" i="10" a="1"/>
  <c r="CS4" i="10" s="1"/>
  <c r="CS10" i="10" a="1"/>
  <c r="CS10" i="10" s="1"/>
  <c r="CS17" i="10" a="1"/>
  <c r="CS17" i="10" s="1"/>
  <c r="CS23" i="10" a="1"/>
  <c r="CS23" i="10" s="1"/>
  <c r="CQ12" i="10" a="1"/>
  <c r="CQ12" i="10" s="1"/>
  <c r="CQ18" i="10" a="1"/>
  <c r="CQ18" i="10" s="1"/>
  <c r="CQ25" i="10" a="1"/>
  <c r="CQ25" i="10" s="1"/>
  <c r="CQ31" i="10" a="1"/>
  <c r="CQ31" i="10" s="1"/>
  <c r="CO7" i="10" a="1"/>
  <c r="CO7" i="10" s="1"/>
  <c r="CO14" i="10" a="1"/>
  <c r="CO14" i="10" s="1"/>
  <c r="CO20" i="10" a="1"/>
  <c r="CO20" i="10" s="1"/>
  <c r="CO2" i="10" a="1"/>
  <c r="CO2" i="10" s="1"/>
  <c r="CM10" i="10" a="1"/>
  <c r="CM10" i="10" s="1"/>
  <c r="CM18" i="10" a="1"/>
  <c r="CM18" i="10" s="1"/>
  <c r="CM26" i="10" a="1"/>
  <c r="CM26" i="10" s="1"/>
  <c r="CK3" i="10" a="1"/>
  <c r="CK3" i="10" s="1"/>
  <c r="CK10" i="10" a="1"/>
  <c r="CK10" i="10" s="1"/>
  <c r="CK16" i="10" a="1"/>
  <c r="CK16" i="10" s="1"/>
  <c r="CK29" i="10" a="1"/>
  <c r="CK29" i="10" s="1"/>
  <c r="CI5" i="10" a="1"/>
  <c r="CI5" i="10" s="1"/>
  <c r="CI11" i="10" a="1"/>
  <c r="CI11" i="10" s="1"/>
  <c r="CI18" i="10" a="1"/>
  <c r="CI18" i="10" s="1"/>
  <c r="CI24" i="10" a="1"/>
  <c r="CI24" i="10" s="1"/>
  <c r="CG13" i="10" a="1"/>
  <c r="CG13" i="10" s="1"/>
  <c r="CG19" i="10" a="1"/>
  <c r="CG19" i="10" s="1"/>
  <c r="CG26" i="10" a="1"/>
  <c r="CG26" i="10" s="1"/>
  <c r="CG32" i="10" a="1"/>
  <c r="CG32" i="10" s="1"/>
  <c r="CA8" i="10" a="1"/>
  <c r="CA8" i="10" s="1"/>
  <c r="CA21" i="10" a="1"/>
  <c r="CA21" i="10" s="1"/>
  <c r="CA27" i="10" a="1"/>
  <c r="CA27" i="10" s="1"/>
  <c r="CC10" i="10" a="1"/>
  <c r="CC10" i="10" s="1"/>
  <c r="CC18" i="10" a="1"/>
  <c r="CC18" i="10" s="1"/>
  <c r="CC26" i="10" a="1"/>
  <c r="CC26" i="10" s="1"/>
  <c r="CE2" i="10" a="1"/>
  <c r="CE2" i="10" s="1"/>
  <c r="CW4" i="10" a="1"/>
  <c r="CW4" i="10" s="1"/>
  <c r="CW17" i="10" a="1"/>
  <c r="CW17" i="10" s="1"/>
  <c r="CW23" i="10" a="1"/>
  <c r="CW23" i="10" s="1"/>
  <c r="CW30" i="10" a="1"/>
  <c r="CW30" i="10" s="1"/>
  <c r="CU5" i="10" a="1"/>
  <c r="CU5" i="10" s="1"/>
  <c r="CU16" i="10" a="1"/>
  <c r="CU16" i="10" s="1"/>
  <c r="CU29" i="10" a="1"/>
  <c r="CU29" i="10" s="1"/>
  <c r="CS5" i="10" a="1"/>
  <c r="CS5" i="10" s="1"/>
  <c r="CS11" i="10" a="1"/>
  <c r="CS11" i="10" s="1"/>
  <c r="CS24" i="10" a="1"/>
  <c r="CS24" i="10" s="1"/>
  <c r="CS30" i="10" a="1"/>
  <c r="CS30" i="10" s="1"/>
  <c r="CQ6" i="10" a="1"/>
  <c r="CQ6" i="10" s="1"/>
  <c r="CQ13" i="10" a="1"/>
  <c r="CQ13" i="10" s="1"/>
  <c r="CQ19" i="10" a="1"/>
  <c r="CQ19" i="10" s="1"/>
  <c r="CQ32" i="10" a="1"/>
  <c r="CQ32" i="10" s="1"/>
  <c r="CO8" i="10" a="1"/>
  <c r="CO8" i="10" s="1"/>
  <c r="CO21" i="10" a="1"/>
  <c r="CO21" i="10" s="1"/>
  <c r="CO27" i="10" a="1"/>
  <c r="CO27" i="10" s="1"/>
  <c r="CM3" i="10" a="1"/>
  <c r="CM3" i="10" s="1"/>
  <c r="CM11" i="10" a="1"/>
  <c r="CM11" i="10" s="1"/>
  <c r="CM19" i="10" a="1"/>
  <c r="CM19" i="10" s="1"/>
  <c r="CM27" i="10" a="1"/>
  <c r="CM27" i="10" s="1"/>
  <c r="CK4" i="10" a="1"/>
  <c r="CK4" i="10" s="1"/>
  <c r="CK17" i="10" a="1"/>
  <c r="CK17" i="10" s="1"/>
  <c r="CK23" i="10" a="1"/>
  <c r="CK23" i="10" s="1"/>
  <c r="CK30" i="10" a="1"/>
  <c r="CK30" i="10" s="1"/>
  <c r="CI6" i="10" a="1"/>
  <c r="CI6" i="10" s="1"/>
  <c r="CI12" i="10" a="1"/>
  <c r="CI12" i="10" s="1"/>
  <c r="CI25" i="10" a="1"/>
  <c r="CI25" i="10" s="1"/>
  <c r="CI31" i="10" a="1"/>
  <c r="CI31" i="10" s="1"/>
  <c r="CG7" i="10" a="1"/>
  <c r="CG7" i="10" s="1"/>
  <c r="CG14" i="10" a="1"/>
  <c r="CG14" i="10" s="1"/>
  <c r="CG20" i="10" a="1"/>
  <c r="CG20" i="10" s="1"/>
  <c r="CG2" i="10" a="1"/>
  <c r="CG2" i="10" s="1"/>
  <c r="CA9" i="10" a="1"/>
  <c r="CA9" i="10" s="1"/>
  <c r="CA15" i="10" a="1"/>
  <c r="CA15" i="10" s="1"/>
  <c r="CA22" i="10" a="1"/>
  <c r="CA22" i="10" s="1"/>
  <c r="CA28" i="10" a="1"/>
  <c r="CA28" i="10" s="1"/>
  <c r="CC3" i="10" a="1"/>
  <c r="CC3" i="10" s="1"/>
  <c r="CC11" i="10" a="1"/>
  <c r="CC11" i="10" s="1"/>
  <c r="CC19" i="10" a="1"/>
  <c r="CC19" i="10" s="1"/>
  <c r="CC27" i="10" a="1"/>
  <c r="CC27" i="10" s="1"/>
  <c r="CW5" i="10" a="1"/>
  <c r="CW5" i="10" s="1"/>
  <c r="CW11" i="10" a="1"/>
  <c r="CW11" i="10" s="1"/>
  <c r="CW18" i="10" a="1"/>
  <c r="CW18" i="10" s="1"/>
  <c r="CW24" i="10" a="1"/>
  <c r="CW24" i="10" s="1"/>
  <c r="CU6" i="10" a="1"/>
  <c r="CU6" i="10" s="1"/>
  <c r="CU11" i="10" a="1"/>
  <c r="CU11" i="10" s="1"/>
  <c r="CU17" i="10" a="1"/>
  <c r="CU17" i="10" s="1"/>
  <c r="CU23" i="10" a="1"/>
  <c r="CU23" i="10" s="1"/>
  <c r="CU30" i="10" a="1"/>
  <c r="CU30" i="10" s="1"/>
  <c r="CS12" i="10" a="1"/>
  <c r="CS12" i="10" s="1"/>
  <c r="CS18" i="10" a="1"/>
  <c r="CS18" i="10" s="1"/>
  <c r="CS25" i="10" a="1"/>
  <c r="CS25" i="10" s="1"/>
  <c r="CS31" i="10" a="1"/>
  <c r="CS31" i="10" s="1"/>
  <c r="CQ7" i="10" a="1"/>
  <c r="CQ7" i="10" s="1"/>
  <c r="CQ20" i="10" a="1"/>
  <c r="CQ20" i="10" s="1"/>
  <c r="CQ26" i="10" a="1"/>
  <c r="CQ26" i="10" s="1"/>
  <c r="CQ2" i="10" a="1"/>
  <c r="CQ2" i="10" s="1"/>
  <c r="CO9" i="10" a="1"/>
  <c r="CO9" i="10" s="1"/>
  <c r="CO15" i="10" a="1"/>
  <c r="CO15" i="10" s="1"/>
  <c r="CO22" i="10" a="1"/>
  <c r="CO22" i="10" s="1"/>
  <c r="CO28" i="10" a="1"/>
  <c r="CO28" i="10" s="1"/>
  <c r="CM4" i="10" a="1"/>
  <c r="CM4" i="10" s="1"/>
  <c r="CM12" i="10" a="1"/>
  <c r="CM12" i="10" s="1"/>
  <c r="CM20" i="10" a="1"/>
  <c r="CM20" i="10" s="1"/>
  <c r="CM28" i="10" a="1"/>
  <c r="CM28" i="10" s="1"/>
  <c r="CK5" i="10" a="1"/>
  <c r="CK5" i="10" s="1"/>
  <c r="CK11" i="10" a="1"/>
  <c r="CK11" i="10" s="1"/>
  <c r="CK18" i="10" a="1"/>
  <c r="CK18" i="10" s="1"/>
  <c r="CK24" i="10" a="1"/>
  <c r="CK24" i="10" s="1"/>
  <c r="CI13" i="10" a="1"/>
  <c r="CI13" i="10" s="1"/>
  <c r="CI19" i="10" a="1"/>
  <c r="CI19" i="10" s="1"/>
  <c r="CI26" i="10" a="1"/>
  <c r="CI26" i="10" s="1"/>
  <c r="CI32" i="10" a="1"/>
  <c r="CI32" i="10" s="1"/>
  <c r="CG8" i="10" a="1"/>
  <c r="CG8" i="10" s="1"/>
  <c r="CG21" i="10" a="1"/>
  <c r="CG21" i="10" s="1"/>
  <c r="CG27" i="10" a="1"/>
  <c r="CG27" i="10" s="1"/>
  <c r="CA3" i="10" a="1"/>
  <c r="CA3" i="10" s="1"/>
  <c r="J19" i="10" s="1"/>
  <c r="N19" i="10" s="1"/>
  <c r="CA16" i="10" a="1"/>
  <c r="CA16" i="10" s="1"/>
  <c r="CA29" i="10" a="1"/>
  <c r="CA29" i="10" s="1"/>
  <c r="CC4" i="10" a="1"/>
  <c r="CC4" i="10" s="1"/>
  <c r="CC12" i="10" a="1"/>
  <c r="CC12" i="10" s="1"/>
  <c r="CC20" i="10" a="1"/>
  <c r="CC20" i="10" s="1"/>
  <c r="CC28" i="10" a="1"/>
  <c r="CC28" i="10" s="1"/>
  <c r="CW6" i="10" a="1"/>
  <c r="CW6" i="10" s="1"/>
  <c r="CW12" i="10" a="1"/>
  <c r="CW12" i="10" s="1"/>
  <c r="CW25" i="10" a="1"/>
  <c r="CW25" i="10" s="1"/>
  <c r="CW31" i="10" a="1"/>
  <c r="CW31" i="10" s="1"/>
  <c r="CU18" i="10" a="1"/>
  <c r="CU18" i="10" s="1"/>
  <c r="CU24" i="10" a="1"/>
  <c r="CU24" i="10" s="1"/>
  <c r="CS6" i="10" a="1"/>
  <c r="CS6" i="10" s="1"/>
  <c r="CS13" i="10" a="1"/>
  <c r="CS13" i="10" s="1"/>
  <c r="CS19" i="10" a="1"/>
  <c r="CS19" i="10" s="1"/>
  <c r="CS32" i="10" a="1"/>
  <c r="CS32" i="10" s="1"/>
  <c r="CQ8" i="10" a="1"/>
  <c r="CQ8" i="10" s="1"/>
  <c r="CQ14" i="10" a="1"/>
  <c r="CQ14" i="10" s="1"/>
  <c r="CQ21" i="10" a="1"/>
  <c r="CQ21" i="10" s="1"/>
  <c r="CQ27" i="10" a="1"/>
  <c r="CQ27" i="10" s="1"/>
  <c r="CO3" i="10" a="1"/>
  <c r="CO3" i="10" s="1"/>
  <c r="CO10" i="10" a="1"/>
  <c r="CO10" i="10" s="1"/>
  <c r="CO16" i="10" a="1"/>
  <c r="CO16" i="10" s="1"/>
  <c r="CO29" i="10" a="1"/>
  <c r="CO29" i="10" s="1"/>
  <c r="CM5" i="10" a="1"/>
  <c r="CM5" i="10" s="1"/>
  <c r="CM13" i="10" a="1"/>
  <c r="CM13" i="10" s="1"/>
  <c r="CM21" i="10" a="1"/>
  <c r="CM21" i="10" s="1"/>
  <c r="CM29" i="10" a="1"/>
  <c r="CM29" i="10" s="1"/>
  <c r="CK6" i="10" a="1"/>
  <c r="CK6" i="10" s="1"/>
  <c r="CK12" i="10" a="1"/>
  <c r="CK12" i="10" s="1"/>
  <c r="CK25" i="10" a="1"/>
  <c r="CK25" i="10" s="1"/>
  <c r="CK31" i="10" a="1"/>
  <c r="CK31" i="10" s="1"/>
  <c r="CI7" i="10" a="1"/>
  <c r="CI7" i="10" s="1"/>
  <c r="CI14" i="10" a="1"/>
  <c r="CI14" i="10" s="1"/>
  <c r="CI20" i="10" a="1"/>
  <c r="CI20" i="10" s="1"/>
  <c r="CI2" i="10" a="1"/>
  <c r="CI2" i="10" s="1"/>
  <c r="BJ40" i="10" s="1" a="1"/>
  <c r="BJ40" i="10" s="1"/>
  <c r="CG9" i="10" a="1"/>
  <c r="CG9" i="10" s="1"/>
  <c r="CG15" i="10" a="1"/>
  <c r="CG15" i="10" s="1"/>
  <c r="CG22" i="10" a="1"/>
  <c r="CG22" i="10" s="1"/>
  <c r="CG28" i="10" a="1"/>
  <c r="CG28" i="10" s="1"/>
  <c r="CA4" i="10" a="1"/>
  <c r="CA4" i="10" s="1"/>
  <c r="CA17" i="10" a="1"/>
  <c r="CA17" i="10" s="1"/>
  <c r="CA23" i="10" a="1"/>
  <c r="CA23" i="10" s="1"/>
  <c r="CA30" i="10" a="1"/>
  <c r="CA30" i="10" s="1"/>
  <c r="CC5" i="10" a="1"/>
  <c r="CC5" i="10" s="1"/>
  <c r="CC13" i="10" a="1"/>
  <c r="CC13" i="10" s="1"/>
  <c r="CC21" i="10" a="1"/>
  <c r="CC21" i="10" s="1"/>
  <c r="CC29" i="10" a="1"/>
  <c r="CC29" i="10" s="1"/>
  <c r="CW13" i="10" a="1"/>
  <c r="CW13" i="10" s="1"/>
  <c r="CW19" i="10" a="1"/>
  <c r="CW19" i="10" s="1"/>
  <c r="CW26" i="10" a="1"/>
  <c r="CW26" i="10" s="1"/>
  <c r="CW32" i="10" a="1"/>
  <c r="CW32" i="10" s="1"/>
  <c r="CU7" i="10" a="1"/>
  <c r="CU7" i="10" s="1"/>
  <c r="CU12" i="10" a="1"/>
  <c r="CU12" i="10" s="1"/>
  <c r="CU25" i="10" a="1"/>
  <c r="CU25" i="10" s="1"/>
  <c r="CU31" i="10" a="1"/>
  <c r="CU31" i="10" s="1"/>
  <c r="CS7" i="10" a="1"/>
  <c r="CS7" i="10" s="1"/>
  <c r="CS20" i="10" a="1"/>
  <c r="CS20" i="10" s="1"/>
  <c r="CS26" i="10" a="1"/>
  <c r="CS26" i="10" s="1"/>
  <c r="CS2" i="10" a="1"/>
  <c r="CS2" i="10" s="1"/>
  <c r="CQ9" i="10" a="1"/>
  <c r="CQ9" i="10" s="1"/>
  <c r="CQ15" i="10" a="1"/>
  <c r="CQ15" i="10" s="1"/>
  <c r="CQ28" i="10" a="1"/>
  <c r="CQ28" i="10" s="1"/>
  <c r="CO4" i="10" a="1"/>
  <c r="CO4" i="10" s="1"/>
  <c r="CO17" i="10" a="1"/>
  <c r="CO17" i="10" s="1"/>
  <c r="CO23" i="10" a="1"/>
  <c r="CO23" i="10" s="1"/>
  <c r="CO30" i="10" a="1"/>
  <c r="CO30" i="10" s="1"/>
  <c r="CM6" i="10" a="1"/>
  <c r="CM6" i="10" s="1"/>
  <c r="CM14" i="10" a="1"/>
  <c r="CM14" i="10" s="1"/>
  <c r="CM22" i="10" a="1"/>
  <c r="CM22" i="10" s="1"/>
  <c r="CM30" i="10" a="1"/>
  <c r="CM30" i="10" s="1"/>
  <c r="CK13" i="10" a="1"/>
  <c r="CK13" i="10" s="1"/>
  <c r="CK19" i="10" a="1"/>
  <c r="CK19" i="10" s="1"/>
  <c r="CK26" i="10" a="1"/>
  <c r="CK26" i="10" s="1"/>
  <c r="CK32" i="10" a="1"/>
  <c r="CK32" i="10" s="1"/>
  <c r="CI8" i="10" a="1"/>
  <c r="CI8" i="10" s="1"/>
  <c r="CI21" i="10" a="1"/>
  <c r="CI21" i="10" s="1"/>
  <c r="CI27" i="10" a="1"/>
  <c r="CI27" i="10" s="1"/>
  <c r="CG3" i="10" a="1"/>
  <c r="CG3" i="10" s="1"/>
  <c r="CG10" i="10" a="1"/>
  <c r="CG10" i="10" s="1"/>
  <c r="CG16" i="10" a="1"/>
  <c r="CG16" i="10" s="1"/>
  <c r="CG29" i="10" a="1"/>
  <c r="CG29" i="10" s="1"/>
  <c r="CA5" i="10" a="1"/>
  <c r="CA5" i="10" s="1"/>
  <c r="CA11" i="10" a="1"/>
  <c r="CA11" i="10" s="1"/>
  <c r="CA18" i="10" a="1"/>
  <c r="CA18" i="10" s="1"/>
  <c r="CA24" i="10" a="1"/>
  <c r="CA24" i="10" s="1"/>
  <c r="CC6" i="10" a="1"/>
  <c r="CC6" i="10" s="1"/>
  <c r="CC14" i="10" a="1"/>
  <c r="CC14" i="10" s="1"/>
  <c r="CC22" i="10" a="1"/>
  <c r="CC22" i="10" s="1"/>
  <c r="CC30" i="10" a="1"/>
  <c r="CC30" i="10" s="1"/>
  <c r="CW7" i="10" a="1"/>
  <c r="CW7" i="10" s="1"/>
  <c r="CW14" i="10" a="1"/>
  <c r="CW14" i="10" s="1"/>
  <c r="CW20" i="10" a="1"/>
  <c r="CW20" i="10" s="1"/>
  <c r="CW2" i="10" a="1"/>
  <c r="CW2" i="10" s="1"/>
  <c r="CU13" i="10" a="1"/>
  <c r="CU13" i="10" s="1"/>
  <c r="CU19" i="10" a="1"/>
  <c r="CU19" i="10" s="1"/>
  <c r="CU26" i="10" a="1"/>
  <c r="CU26" i="10" s="1"/>
  <c r="CU32" i="10" a="1"/>
  <c r="CU32" i="10" s="1"/>
  <c r="CS8" i="10" a="1"/>
  <c r="CS8" i="10" s="1"/>
  <c r="CS14" i="10" a="1"/>
  <c r="CS14" i="10" s="1"/>
  <c r="CS21" i="10" a="1"/>
  <c r="CS21" i="10" s="1"/>
  <c r="CS27" i="10" a="1"/>
  <c r="CS27" i="10" s="1"/>
  <c r="CQ3" i="10" a="1"/>
  <c r="CQ3" i="10" s="1"/>
  <c r="CQ16" i="10" a="1"/>
  <c r="CQ16" i="10" s="1"/>
  <c r="CQ22" i="10" a="1"/>
  <c r="CQ22" i="10" s="1"/>
  <c r="CQ29" i="10" a="1"/>
  <c r="CQ29" i="10" s="1"/>
  <c r="CO5" i="10" a="1"/>
  <c r="CO5" i="10" s="1"/>
  <c r="CO11" i="10" a="1"/>
  <c r="CO11" i="10" s="1"/>
  <c r="CO18" i="10" a="1"/>
  <c r="CO18" i="10" s="1"/>
  <c r="CO24" i="10" a="1"/>
  <c r="CO24" i="10" s="1"/>
  <c r="CM7" i="10" a="1"/>
  <c r="CM7" i="10" s="1"/>
  <c r="CM15" i="10" a="1"/>
  <c r="CM15" i="10" s="1"/>
  <c r="CM23" i="10" a="1"/>
  <c r="CM23" i="10" s="1"/>
  <c r="CM31" i="10" a="1"/>
  <c r="CM31" i="10" s="1"/>
  <c r="CK7" i="10" a="1"/>
  <c r="CK7" i="10" s="1"/>
  <c r="CK14" i="10" a="1"/>
  <c r="CK14" i="10" s="1"/>
  <c r="CK20" i="10" a="1"/>
  <c r="CK20" i="10" s="1"/>
  <c r="CK2" i="10" a="1"/>
  <c r="CK2" i="10" s="1"/>
  <c r="CI9" i="10" a="1"/>
  <c r="CI9" i="10" s="1"/>
  <c r="CI15" i="10" a="1"/>
  <c r="CI15" i="10" s="1"/>
  <c r="CI22" i="10" a="1"/>
  <c r="CI22" i="10" s="1"/>
  <c r="CI28" i="10" a="1"/>
  <c r="CI28" i="10" s="1"/>
  <c r="CG4" i="10" a="1"/>
  <c r="CG4" i="10" s="1"/>
  <c r="CG17" i="10" a="1"/>
  <c r="CG17" i="10" s="1"/>
  <c r="CG23" i="10" a="1"/>
  <c r="CG23" i="10" s="1"/>
  <c r="CG30" i="10" a="1"/>
  <c r="CG30" i="10" s="1"/>
  <c r="CA6" i="10" a="1"/>
  <c r="CA6" i="10" s="1"/>
  <c r="CA12" i="10" a="1"/>
  <c r="CA12" i="10" s="1"/>
  <c r="CA25" i="10" a="1"/>
  <c r="CA25" i="10" s="1"/>
  <c r="CA31" i="10" a="1"/>
  <c r="CA31" i="10" s="1"/>
  <c r="CC7" i="10" a="1"/>
  <c r="CC7" i="10" s="1"/>
  <c r="CC15" i="10" a="1"/>
  <c r="CC15" i="10" s="1"/>
  <c r="CC23" i="10" a="1"/>
  <c r="CC23" i="10" s="1"/>
  <c r="CC31" i="10" a="1"/>
  <c r="CC31" i="10" s="1"/>
  <c r="CW8" i="10" a="1"/>
  <c r="CW8" i="10" s="1"/>
  <c r="CW21" i="10" a="1"/>
  <c r="CW21" i="10" s="1"/>
  <c r="CW27" i="10" a="1"/>
  <c r="CW27" i="10" s="1"/>
  <c r="CU3" i="10" a="1"/>
  <c r="CU3" i="10" s="1"/>
  <c r="CU8" i="10" a="1"/>
  <c r="CU8" i="10" s="1"/>
  <c r="CU14" i="10" a="1"/>
  <c r="CU14" i="10" s="1"/>
  <c r="CU20" i="10" a="1"/>
  <c r="CU20" i="10" s="1"/>
  <c r="CU2" i="10" a="1"/>
  <c r="CU2" i="10" s="1"/>
  <c r="CS9" i="10" a="1"/>
  <c r="CS9" i="10" s="1"/>
  <c r="CS15" i="10" a="1"/>
  <c r="CS15" i="10" s="1"/>
  <c r="CS28" i="10" a="1"/>
  <c r="CS28" i="10" s="1"/>
  <c r="CQ4" i="10" a="1"/>
  <c r="CQ4" i="10" s="1"/>
  <c r="CQ10" i="10" a="1"/>
  <c r="CQ10" i="10" s="1"/>
  <c r="CQ17" i="10" a="1"/>
  <c r="CQ17" i="10" s="1"/>
  <c r="CQ23" i="10" a="1"/>
  <c r="CQ23" i="10" s="1"/>
  <c r="CO6" i="10" a="1"/>
  <c r="CO6" i="10" s="1"/>
  <c r="CO12" i="10" a="1"/>
  <c r="CO12" i="10" s="1"/>
  <c r="CO25" i="10" a="1"/>
  <c r="CO25" i="10" s="1"/>
  <c r="CO31" i="10" a="1"/>
  <c r="CO31" i="10" s="1"/>
  <c r="CM8" i="10" a="1"/>
  <c r="CM8" i="10" s="1"/>
  <c r="CM16" i="10" a="1"/>
  <c r="CM16" i="10" s="1"/>
  <c r="CM24" i="10" a="1"/>
  <c r="CM24" i="10" s="1"/>
  <c r="CM32" i="10" a="1"/>
  <c r="CM32" i="10" s="1"/>
  <c r="CK8" i="10" a="1"/>
  <c r="CK8" i="10" s="1"/>
  <c r="CK21" i="10" a="1"/>
  <c r="CK21" i="10" s="1"/>
  <c r="CK27" i="10" a="1"/>
  <c r="CK27" i="10" s="1"/>
  <c r="CI3" i="10" a="1"/>
  <c r="CI3" i="10" s="1"/>
  <c r="CI10" i="10" a="1"/>
  <c r="CI10" i="10" s="1"/>
  <c r="CI16" i="10" a="1"/>
  <c r="CI16" i="10" s="1"/>
  <c r="CI29" i="10" a="1"/>
  <c r="CI29" i="10" s="1"/>
  <c r="CG5" i="10" a="1"/>
  <c r="CG5" i="10" s="1"/>
  <c r="CG11" i="10" a="1"/>
  <c r="CG11" i="10" s="1"/>
  <c r="CG18" i="10" a="1"/>
  <c r="CG18" i="10" s="1"/>
  <c r="CG24" i="10" a="1"/>
  <c r="CG24" i="10" s="1"/>
  <c r="CA13" i="10" a="1"/>
  <c r="CA13" i="10" s="1"/>
  <c r="CA19" i="10" a="1"/>
  <c r="CA19" i="10" s="1"/>
  <c r="CA26" i="10" a="1"/>
  <c r="CA26" i="10" s="1"/>
  <c r="CA32" i="10" a="1"/>
  <c r="CA32" i="10" s="1"/>
  <c r="CC8" i="10" a="1"/>
  <c r="CC8" i="10" s="1"/>
  <c r="CC16" i="10" a="1"/>
  <c r="CC16" i="10" s="1"/>
  <c r="CC24" i="10" a="1"/>
  <c r="CC24" i="10" s="1"/>
  <c r="CC32" i="10" a="1"/>
  <c r="CC32" i="10" s="1"/>
  <c r="CW9" i="10" a="1"/>
  <c r="CW9" i="10" s="1"/>
  <c r="CW15" i="10" a="1"/>
  <c r="CW15" i="10" s="1"/>
  <c r="CW22" i="10" a="1"/>
  <c r="CW22" i="10" s="1"/>
  <c r="CW28" i="10" a="1"/>
  <c r="CW28" i="10" s="1"/>
  <c r="CU9" i="10" a="1"/>
  <c r="CU9" i="10" s="1"/>
  <c r="CU21" i="10" a="1"/>
  <c r="CU21" i="10" s="1"/>
  <c r="CU27" i="10" a="1"/>
  <c r="CU27" i="10" s="1"/>
  <c r="CS3" i="10" a="1"/>
  <c r="CS3" i="10" s="1"/>
  <c r="CS16" i="10" a="1"/>
  <c r="CS16" i="10" s="1"/>
  <c r="CS22" i="10" a="1"/>
  <c r="CS22" i="10" s="1"/>
  <c r="CS29" i="10" a="1"/>
  <c r="CS29" i="10" s="1"/>
  <c r="CQ5" i="10" a="1"/>
  <c r="CQ5" i="10" s="1"/>
  <c r="CQ11" i="10" a="1"/>
  <c r="CQ11" i="10" s="1"/>
  <c r="CQ24" i="10" a="1"/>
  <c r="CQ24" i="10" s="1"/>
  <c r="CQ30" i="10" a="1"/>
  <c r="CQ30" i="10" s="1"/>
  <c r="CO13" i="10" a="1"/>
  <c r="CO13" i="10" s="1"/>
  <c r="CO19" i="10" a="1"/>
  <c r="CO19" i="10" s="1"/>
  <c r="CO26" i="10" a="1"/>
  <c r="CO26" i="10" s="1"/>
  <c r="CO32" i="10" a="1"/>
  <c r="CO32" i="10" s="1"/>
  <c r="CM9" i="10" a="1"/>
  <c r="CM9" i="10" s="1"/>
  <c r="CM17" i="10" a="1"/>
  <c r="CM17" i="10" s="1"/>
  <c r="CM25" i="10" a="1"/>
  <c r="CM25" i="10" s="1"/>
  <c r="CM2" i="10" a="1"/>
  <c r="CM2" i="10" s="1"/>
  <c r="CK9" i="10" a="1"/>
  <c r="CK9" i="10" s="1"/>
  <c r="CK15" i="10" a="1"/>
  <c r="CK15" i="10" s="1"/>
  <c r="CK22" i="10" a="1"/>
  <c r="CK22" i="10" s="1"/>
  <c r="CK28" i="10" a="1"/>
  <c r="CK28" i="10" s="1"/>
  <c r="CI4" i="10" a="1"/>
  <c r="CI4" i="10" s="1"/>
  <c r="CI17" i="10" a="1"/>
  <c r="CI17" i="10" s="1"/>
  <c r="CI23" i="10" a="1"/>
  <c r="CI23" i="10" s="1"/>
  <c r="CI30" i="10" a="1"/>
  <c r="CI30" i="10" s="1"/>
  <c r="CG6" i="10" a="1"/>
  <c r="CG6" i="10" s="1"/>
  <c r="CG12" i="10" a="1"/>
  <c r="CG12" i="10" s="1"/>
  <c r="CG25" i="10" a="1"/>
  <c r="CG25" i="10" s="1"/>
  <c r="CG31" i="10" a="1"/>
  <c r="CG31" i="10" s="1"/>
  <c r="CA7" i="10" a="1"/>
  <c r="CA7" i="10" s="1"/>
  <c r="CA14" i="10" a="1"/>
  <c r="CA14" i="10" s="1"/>
  <c r="CA20" i="10" a="1"/>
  <c r="CA20" i="10" s="1"/>
  <c r="CC9" i="10" a="1"/>
  <c r="CC9" i="10" s="1"/>
  <c r="CC17" i="10" a="1"/>
  <c r="CC17" i="10" s="1"/>
  <c r="CC25" i="10" a="1"/>
  <c r="CC25" i="10" s="1"/>
  <c r="CC2" i="10" a="1"/>
  <c r="CC2" i="10" s="1"/>
  <c r="Z39" i="10"/>
  <c r="L56" i="10"/>
  <c r="AT56" i="10"/>
  <c r="Z38" i="10"/>
  <c r="AF40" i="10"/>
  <c r="Z47" i="10"/>
  <c r="AT49" i="10"/>
  <c r="AJ37" i="10"/>
  <c r="Z37" i="10"/>
  <c r="L42" i="10"/>
  <c r="Z48" i="10"/>
  <c r="R49" i="10"/>
  <c r="AT58" i="10"/>
  <c r="R37" i="10"/>
  <c r="AF38" i="10"/>
  <c r="AF56" i="10"/>
  <c r="L50" i="10"/>
  <c r="Z58" i="10"/>
  <c r="Z44" i="10"/>
  <c r="AT55" i="10"/>
  <c r="CE3" i="10" a="1"/>
  <c r="CE3" i="10" s="1"/>
  <c r="CE26" i="10" a="1"/>
  <c r="CE26" i="10" s="1"/>
  <c r="CE18" i="10" a="1"/>
  <c r="CE18" i="10" s="1"/>
  <c r="BF2" i="10" a="1"/>
  <c r="BF2" i="10" s="1"/>
  <c r="CE10" i="10" a="1"/>
  <c r="CE10" i="10" s="1"/>
  <c r="BV2" i="10" a="1"/>
  <c r="BV2" i="10" s="1"/>
  <c r="BH2" i="10" a="1"/>
  <c r="BH2" i="10" s="1"/>
  <c r="AZ2" i="10" a="1"/>
  <c r="AZ2" i="10" s="1"/>
  <c r="CE25" i="10" a="1"/>
  <c r="CE25" i="10" s="1"/>
  <c r="CE17" i="10" a="1"/>
  <c r="CE17" i="10" s="1"/>
  <c r="CE9" i="10" a="1"/>
  <c r="CE9" i="10" s="1"/>
  <c r="BJ2" i="10" a="1"/>
  <c r="BJ2" i="10" s="1"/>
  <c r="CE32" i="10" a="1"/>
  <c r="CE32" i="10" s="1"/>
  <c r="CE24" i="10" a="1"/>
  <c r="CE24" i="10" s="1"/>
  <c r="CE16" i="10" a="1"/>
  <c r="CE16" i="10" s="1"/>
  <c r="CE8" i="10" a="1"/>
  <c r="CE8" i="10" s="1"/>
  <c r="BL2" i="10" a="1"/>
  <c r="BL2" i="10" s="1"/>
  <c r="CE31" i="10" a="1"/>
  <c r="CE31" i="10" s="1"/>
  <c r="CE23" i="10" a="1"/>
  <c r="CE23" i="10" s="1"/>
  <c r="CE15" i="10" a="1"/>
  <c r="CE15" i="10" s="1"/>
  <c r="CE7" i="10" a="1"/>
  <c r="CE7" i="10" s="1"/>
  <c r="BN2" i="10" a="1"/>
  <c r="BN2" i="10" s="1"/>
  <c r="CE30" i="10" a="1"/>
  <c r="CE30" i="10" s="1"/>
  <c r="CE22" i="10" a="1"/>
  <c r="CE22" i="10" s="1"/>
  <c r="CE14" i="10" a="1"/>
  <c r="CE14" i="10" s="1"/>
  <c r="CE6" i="10" a="1"/>
  <c r="CE6" i="10" s="1"/>
  <c r="BB2" i="10" a="1"/>
  <c r="BB2" i="10" s="1"/>
  <c r="BP2" i="10" a="1"/>
  <c r="BP2" i="10" s="1"/>
  <c r="CE29" i="10" a="1"/>
  <c r="CE29" i="10" s="1"/>
  <c r="CE21" i="10" a="1"/>
  <c r="CE21" i="10" s="1"/>
  <c r="CE13" i="10" a="1"/>
  <c r="CE13" i="10" s="1"/>
  <c r="CE5" i="10" a="1"/>
  <c r="CE5" i="10" s="1"/>
  <c r="BD2" i="10" a="1"/>
  <c r="BD2" i="10" s="1"/>
  <c r="BR2" i="10" a="1"/>
  <c r="BR2" i="10" s="1"/>
  <c r="CE28" i="10" a="1"/>
  <c r="CE28" i="10" s="1"/>
  <c r="CE20" i="10" a="1"/>
  <c r="CE20" i="10" s="1"/>
  <c r="CE12" i="10" a="1"/>
  <c r="CE12" i="10" s="1"/>
  <c r="CE4" i="10" a="1"/>
  <c r="CE4" i="10" s="1"/>
  <c r="BT2" i="10" a="1"/>
  <c r="BT2" i="10" s="1"/>
  <c r="CE27" i="10" a="1"/>
  <c r="CE27" i="10" s="1"/>
  <c r="CE19" i="10" a="1"/>
  <c r="CE19" i="10" s="1"/>
  <c r="CE11" i="10" a="1"/>
  <c r="CE11" i="10" s="1"/>
  <c r="R3" i="10"/>
  <c r="R4" i="10" s="1"/>
  <c r="R5" i="10" s="1"/>
  <c r="R6" i="10" s="1"/>
  <c r="R7" i="10" s="1"/>
  <c r="R8" i="10" s="1"/>
  <c r="R9" i="10" s="1"/>
  <c r="R10" i="10" s="1"/>
  <c r="R11" i="10" s="1"/>
  <c r="R12" i="10" s="1"/>
  <c r="R13" i="10" s="1"/>
  <c r="R14" i="10" s="1"/>
  <c r="R15" i="10" s="1"/>
  <c r="R16" i="10" s="1"/>
  <c r="R17" i="10" s="1"/>
  <c r="R18" i="10" s="1"/>
  <c r="R19" i="10" s="1"/>
  <c r="R20" i="10" s="1"/>
  <c r="R21" i="10" s="1"/>
  <c r="R22" i="10" s="1"/>
  <c r="R23" i="10" s="1"/>
  <c r="R24" i="10" s="1"/>
  <c r="R25" i="10" s="1"/>
  <c r="R26" i="10" s="1"/>
  <c r="R27" i="10" s="1"/>
  <c r="R28" i="10" s="1"/>
  <c r="R29" i="10" s="1"/>
  <c r="R30" i="10" s="1"/>
  <c r="T2" i="10"/>
  <c r="X40" i="10"/>
  <c r="X39" i="10"/>
  <c r="X58" i="10"/>
  <c r="X57" i="10"/>
  <c r="X50" i="10"/>
  <c r="X46" i="10"/>
  <c r="X42" i="10"/>
  <c r="X56" i="10"/>
  <c r="X55" i="10"/>
  <c r="X49" i="10"/>
  <c r="X45" i="10"/>
  <c r="X41" i="10"/>
  <c r="X38" i="10"/>
  <c r="X37" i="10"/>
  <c r="X54" i="10"/>
  <c r="X53" i="10"/>
  <c r="X48" i="10"/>
  <c r="X44" i="10"/>
  <c r="X52" i="10"/>
  <c r="X59" i="10"/>
  <c r="X51" i="10"/>
  <c r="X47" i="10"/>
  <c r="X43" i="10"/>
  <c r="AR55" i="10"/>
  <c r="AR49" i="10"/>
  <c r="AR45" i="10"/>
  <c r="AR41" i="10"/>
  <c r="AR54" i="10"/>
  <c r="AR53" i="10"/>
  <c r="AR48" i="10"/>
  <c r="AR44" i="10"/>
  <c r="AR52" i="10"/>
  <c r="AR40" i="10"/>
  <c r="AR59" i="10"/>
  <c r="AR51" i="10"/>
  <c r="AR47" i="10"/>
  <c r="AR43" i="10"/>
  <c r="AR58" i="10"/>
  <c r="AR57" i="10"/>
  <c r="AR50" i="10"/>
  <c r="AR46" i="10"/>
  <c r="AR42" i="10"/>
  <c r="AR56" i="10"/>
  <c r="AR39" i="10"/>
  <c r="AR37" i="10"/>
  <c r="AR38" i="10"/>
  <c r="AR36" i="10"/>
  <c r="P3" i="10"/>
  <c r="V59" i="10"/>
  <c r="V51" i="10"/>
  <c r="V47" i="10"/>
  <c r="V43" i="10"/>
  <c r="V58" i="10"/>
  <c r="V40" i="10"/>
  <c r="V57" i="10"/>
  <c r="V50" i="10"/>
  <c r="V46" i="10"/>
  <c r="V42" i="10"/>
  <c r="V56" i="10"/>
  <c r="V55" i="10"/>
  <c r="V49" i="10"/>
  <c r="V45" i="10"/>
  <c r="V41" i="10"/>
  <c r="V54" i="10"/>
  <c r="V39" i="10"/>
  <c r="V37" i="10"/>
  <c r="V53" i="10"/>
  <c r="V48" i="10"/>
  <c r="V44" i="10"/>
  <c r="V52" i="10"/>
  <c r="AP56" i="10"/>
  <c r="AP39" i="10"/>
  <c r="AP55" i="10"/>
  <c r="AP49" i="10"/>
  <c r="AP45" i="10"/>
  <c r="AP41" i="10"/>
  <c r="AP54" i="10"/>
  <c r="AP53" i="10"/>
  <c r="AP48" i="10"/>
  <c r="AP44" i="10"/>
  <c r="AP52" i="10"/>
  <c r="AP59" i="10"/>
  <c r="AP51" i="10"/>
  <c r="AP47" i="10"/>
  <c r="AP43" i="10"/>
  <c r="AP58" i="10"/>
  <c r="AP57" i="10"/>
  <c r="AP37" i="10"/>
  <c r="AP50" i="10"/>
  <c r="AP46" i="10"/>
  <c r="AP42" i="10"/>
  <c r="AP40" i="10"/>
  <c r="AP36" i="10"/>
  <c r="N54" i="10"/>
  <c r="N49" i="10"/>
  <c r="N45" i="10"/>
  <c r="N41" i="10"/>
  <c r="N53" i="10"/>
  <c r="N52" i="10"/>
  <c r="N48" i="10"/>
  <c r="N44" i="10"/>
  <c r="N59" i="10"/>
  <c r="N58" i="10"/>
  <c r="N51" i="10"/>
  <c r="N47" i="10"/>
  <c r="N43" i="10"/>
  <c r="N57" i="10"/>
  <c r="N56" i="10"/>
  <c r="N50" i="10"/>
  <c r="N46" i="10"/>
  <c r="N42" i="10"/>
  <c r="N55" i="10"/>
  <c r="AH53" i="10"/>
  <c r="AH48" i="10"/>
  <c r="AH44" i="10"/>
  <c r="AH52" i="10"/>
  <c r="AH59" i="10"/>
  <c r="AH51" i="10"/>
  <c r="AH47" i="10"/>
  <c r="AH43" i="10"/>
  <c r="AH40" i="10"/>
  <c r="AH58" i="10"/>
  <c r="AH57" i="10"/>
  <c r="AH50" i="10"/>
  <c r="AH46" i="10"/>
  <c r="AH42" i="10"/>
  <c r="AH56" i="10"/>
  <c r="AH38" i="10"/>
  <c r="AH37" i="10"/>
  <c r="AH55" i="10"/>
  <c r="AH49" i="10"/>
  <c r="AH45" i="10"/>
  <c r="AH41" i="10"/>
  <c r="AH39" i="10"/>
  <c r="AH54" i="10"/>
  <c r="AB59" i="10"/>
  <c r="AB58" i="10"/>
  <c r="AB57" i="10"/>
  <c r="AB56" i="10"/>
  <c r="AB55" i="10"/>
  <c r="AB54" i="10"/>
  <c r="AB53" i="10"/>
  <c r="AB52" i="10"/>
  <c r="AB51" i="10"/>
  <c r="AB50" i="10"/>
  <c r="AB49" i="10"/>
  <c r="AB48" i="10"/>
  <c r="AB47" i="10"/>
  <c r="AB46" i="10"/>
  <c r="AB45" i="10"/>
  <c r="AB44" i="10"/>
  <c r="AB43" i="10"/>
  <c r="AB42" i="10"/>
  <c r="AB41" i="10"/>
  <c r="AB39" i="10"/>
  <c r="AB36" i="10"/>
  <c r="AB40" i="10"/>
  <c r="AB37" i="10"/>
  <c r="AV40" i="10"/>
  <c r="AV39" i="10"/>
  <c r="AV53" i="10"/>
  <c r="AV48" i="10"/>
  <c r="AV44" i="10"/>
  <c r="AV52" i="10"/>
  <c r="AV59" i="10"/>
  <c r="AV51" i="10"/>
  <c r="AV47" i="10"/>
  <c r="AV43" i="10"/>
  <c r="AV58" i="10"/>
  <c r="AV38" i="10"/>
  <c r="AV37" i="10"/>
  <c r="AV57" i="10"/>
  <c r="AV50" i="10"/>
  <c r="AV46" i="10"/>
  <c r="AV42" i="10"/>
  <c r="AV56" i="10"/>
  <c r="AV36" i="10"/>
  <c r="AV55" i="10"/>
  <c r="AV49" i="10"/>
  <c r="AV45" i="10"/>
  <c r="AV41" i="10"/>
  <c r="AV54" i="10"/>
  <c r="AB38" i="10"/>
  <c r="P59" i="10"/>
  <c r="P58" i="10"/>
  <c r="P57" i="10"/>
  <c r="P56" i="10"/>
  <c r="P55" i="10"/>
  <c r="P54" i="10"/>
  <c r="P53" i="10"/>
  <c r="P52" i="10"/>
  <c r="P51" i="10"/>
  <c r="P50" i="10"/>
  <c r="P49" i="10"/>
  <c r="P48" i="10"/>
  <c r="P47" i="10"/>
  <c r="P46" i="10"/>
  <c r="P45" i="10"/>
  <c r="P44" i="10"/>
  <c r="P43" i="10"/>
  <c r="P42" i="10"/>
  <c r="P41" i="10"/>
  <c r="AJ59" i="10"/>
  <c r="AJ58" i="10"/>
  <c r="AJ57" i="10"/>
  <c r="AJ56" i="10"/>
  <c r="AJ55" i="10"/>
  <c r="AJ54" i="10"/>
  <c r="AJ53" i="10"/>
  <c r="AJ52" i="10"/>
  <c r="AJ51" i="10"/>
  <c r="AJ50" i="10"/>
  <c r="AJ49" i="10"/>
  <c r="AJ48" i="10"/>
  <c r="AJ47" i="10"/>
  <c r="AJ46" i="10"/>
  <c r="AJ45" i="10"/>
  <c r="AJ44" i="10"/>
  <c r="AJ43" i="10"/>
  <c r="AJ42" i="10"/>
  <c r="AJ41" i="10"/>
  <c r="AJ40" i="10"/>
  <c r="AJ39" i="10"/>
  <c r="AJ38" i="10"/>
  <c r="R59" i="10"/>
  <c r="R58" i="10"/>
  <c r="R57" i="10"/>
  <c r="R56" i="10"/>
  <c r="R55" i="10"/>
  <c r="R54" i="10"/>
  <c r="R53" i="10"/>
  <c r="R52" i="10"/>
  <c r="R39" i="10"/>
  <c r="R48" i="10"/>
  <c r="R44" i="10"/>
  <c r="R36" i="10"/>
  <c r="R51" i="10"/>
  <c r="R47" i="10"/>
  <c r="R43" i="10"/>
  <c r="R50" i="10"/>
  <c r="R46" i="10"/>
  <c r="R42" i="10"/>
  <c r="AL59" i="10"/>
  <c r="AL51" i="10"/>
  <c r="AL47" i="10"/>
  <c r="AL43" i="10"/>
  <c r="AL58" i="10"/>
  <c r="AL57" i="10"/>
  <c r="AL50" i="10"/>
  <c r="AL46" i="10"/>
  <c r="AL42" i="10"/>
  <c r="AL38" i="10"/>
  <c r="AL37" i="10"/>
  <c r="AL56" i="10"/>
  <c r="AL39" i="10"/>
  <c r="AL55" i="10"/>
  <c r="AL49" i="10"/>
  <c r="AL45" i="10"/>
  <c r="AL41" i="10"/>
  <c r="AL54" i="10"/>
  <c r="AL53" i="10"/>
  <c r="AL48" i="10"/>
  <c r="AL44" i="10"/>
  <c r="R38" i="10"/>
  <c r="R41" i="10"/>
  <c r="AF42" i="10"/>
  <c r="AF46" i="10"/>
  <c r="AF50" i="10"/>
  <c r="L57" i="10"/>
  <c r="AF57" i="10"/>
  <c r="AT37" i="10"/>
  <c r="AT38" i="10"/>
  <c r="AT42" i="10"/>
  <c r="L43" i="10"/>
  <c r="AT46" i="10"/>
  <c r="L47" i="10"/>
  <c r="AT50" i="10"/>
  <c r="L51" i="10"/>
  <c r="Z52" i="10"/>
  <c r="AT57" i="10"/>
  <c r="L58" i="10"/>
  <c r="AF58" i="10"/>
  <c r="AF43" i="10"/>
  <c r="AF47" i="10"/>
  <c r="AF51" i="10"/>
  <c r="AF59" i="10"/>
  <c r="D60" i="10"/>
  <c r="AT43" i="10"/>
  <c r="L44" i="10"/>
  <c r="AT47" i="10"/>
  <c r="L48" i="10"/>
  <c r="AT51" i="10"/>
  <c r="L52" i="10"/>
  <c r="AF52" i="10"/>
  <c r="Z54" i="10"/>
  <c r="AT59" i="10"/>
  <c r="Z41" i="10"/>
  <c r="AF44" i="10"/>
  <c r="Z45" i="10"/>
  <c r="AF48" i="10"/>
  <c r="Z49" i="10"/>
  <c r="AT52" i="10"/>
  <c r="L53" i="10"/>
  <c r="AF53" i="10"/>
  <c r="Z55" i="10"/>
  <c r="L41" i="10"/>
  <c r="AT44" i="10"/>
  <c r="L45" i="10"/>
  <c r="AT48" i="10"/>
  <c r="L49" i="10"/>
  <c r="AT53" i="10"/>
  <c r="L54" i="10"/>
  <c r="AF54" i="10"/>
  <c r="Z56" i="10"/>
  <c r="AF39" i="10"/>
  <c r="AF41" i="10"/>
  <c r="Z42" i="10"/>
  <c r="AF45" i="10"/>
  <c r="Z46" i="10"/>
  <c r="AF49" i="10"/>
  <c r="Z50" i="10"/>
  <c r="L55" i="10"/>
  <c r="J28" i="10" l="1"/>
  <c r="N28" i="10" s="1"/>
  <c r="BJ37" i="10" a="1"/>
  <c r="BJ37" i="10" s="1"/>
  <c r="BJ39" i="10" a="1"/>
  <c r="BJ39" i="10" s="1"/>
  <c r="BJ38" i="10" a="1"/>
  <c r="BJ38" i="10" s="1"/>
  <c r="J22" i="10"/>
  <c r="N22" i="10" s="1"/>
  <c r="BJ36" i="10" a="1"/>
  <c r="BJ36" i="10" s="1"/>
  <c r="J30" i="10"/>
  <c r="N30" i="10" s="1"/>
  <c r="J23" i="10"/>
  <c r="N23" i="10" s="1"/>
  <c r="J26" i="10"/>
  <c r="N26" i="10" s="1"/>
  <c r="J24" i="10"/>
  <c r="N24" i="10" s="1"/>
  <c r="J20" i="10"/>
  <c r="N20" i="10" s="1"/>
  <c r="J21" i="10"/>
  <c r="N21" i="10" s="1"/>
  <c r="J29" i="10"/>
  <c r="N29" i="10" s="1"/>
  <c r="J27" i="10"/>
  <c r="N27" i="10" s="1"/>
  <c r="J25" i="10"/>
  <c r="N25" i="10" s="1"/>
  <c r="AH60" i="10"/>
  <c r="V60" i="10"/>
  <c r="AJ60" i="10"/>
  <c r="AT60" i="10"/>
  <c r="Z60" i="10"/>
  <c r="AL60" i="10"/>
  <c r="AF60" i="10"/>
  <c r="AR60" i="10"/>
  <c r="R60" i="10"/>
  <c r="AB60" i="10"/>
  <c r="AP60" i="10"/>
  <c r="T3" i="10"/>
  <c r="T4" i="10" s="1"/>
  <c r="T5" i="10" s="1"/>
  <c r="T6" i="10" s="1"/>
  <c r="T7" i="10" s="1"/>
  <c r="T8" i="10" s="1"/>
  <c r="T9" i="10" s="1"/>
  <c r="T10" i="10" s="1"/>
  <c r="T11" i="10" s="1"/>
  <c r="T12" i="10" s="1"/>
  <c r="T13" i="10" s="1"/>
  <c r="T14" i="10" s="1"/>
  <c r="T15" i="10" s="1"/>
  <c r="T16" i="10" s="1"/>
  <c r="T17" i="10" s="1"/>
  <c r="T18" i="10" s="1"/>
  <c r="T19" i="10" s="1"/>
  <c r="T20" i="10" s="1"/>
  <c r="T21" i="10" s="1"/>
  <c r="T22" i="10" s="1"/>
  <c r="T23" i="10" s="1"/>
  <c r="T24" i="10" s="1"/>
  <c r="T25" i="10" s="1"/>
  <c r="T26" i="10" s="1"/>
  <c r="T27" i="10" s="1"/>
  <c r="T28" i="10" s="1"/>
  <c r="T29" i="10" s="1"/>
  <c r="T30" i="10" s="1"/>
  <c r="T31" i="10" s="1"/>
  <c r="T32" i="10" s="1"/>
  <c r="V2" i="10"/>
  <c r="AV60" i="10"/>
  <c r="Q4" i="10"/>
  <c r="P4" i="10"/>
  <c r="AZ3" i="10" a="1"/>
  <c r="AZ3" i="10" s="1"/>
  <c r="X60" i="10"/>
  <c r="Q5" i="10" l="1"/>
  <c r="AZ4" i="10" a="1"/>
  <c r="AZ4" i="10" s="1"/>
  <c r="P5" i="10"/>
  <c r="X2" i="10"/>
  <c r="V3" i="10"/>
  <c r="V4" i="10" s="1"/>
  <c r="V5" i="10" s="1"/>
  <c r="V6" i="10" s="1"/>
  <c r="V7" i="10" s="1"/>
  <c r="V8" i="10" s="1"/>
  <c r="V9" i="10" s="1"/>
  <c r="V10" i="10" s="1"/>
  <c r="V11" i="10" s="1"/>
  <c r="V12" i="10" s="1"/>
  <c r="V13" i="10" s="1"/>
  <c r="V14" i="10" s="1"/>
  <c r="V15" i="10" s="1"/>
  <c r="V16" i="10" s="1"/>
  <c r="V17" i="10" s="1"/>
  <c r="V18" i="10" s="1"/>
  <c r="V19" i="10" s="1"/>
  <c r="V20" i="10" s="1"/>
  <c r="V21" i="10" s="1"/>
  <c r="V22" i="10" s="1"/>
  <c r="V23" i="10" s="1"/>
  <c r="V24" i="10" s="1"/>
  <c r="V25" i="10" s="1"/>
  <c r="V26" i="10" s="1"/>
  <c r="V27" i="10" s="1"/>
  <c r="V28" i="10" s="1"/>
  <c r="V29" i="10" s="1"/>
  <c r="V30" i="10" s="1"/>
  <c r="V31" i="10" s="1"/>
  <c r="V32" i="10" s="1"/>
  <c r="S4" i="10"/>
  <c r="BB3" i="10" a="1"/>
  <c r="BB3" i="10" s="1"/>
  <c r="U4" i="10" l="1"/>
  <c r="S5" i="10"/>
  <c r="BB4" i="10" a="1"/>
  <c r="BB4" i="10" s="1"/>
  <c r="X3" i="10"/>
  <c r="X4" i="10" s="1"/>
  <c r="X5" i="10" s="1"/>
  <c r="X6" i="10" s="1"/>
  <c r="X7" i="10" s="1"/>
  <c r="X8" i="10" s="1"/>
  <c r="X9" i="10" s="1"/>
  <c r="X10" i="10" s="1"/>
  <c r="X11" i="10" s="1"/>
  <c r="X12" i="10" s="1"/>
  <c r="X13" i="10" s="1"/>
  <c r="X14" i="10" s="1"/>
  <c r="X15" i="10" s="1"/>
  <c r="X16" i="10" s="1"/>
  <c r="X17" i="10" s="1"/>
  <c r="X18" i="10" s="1"/>
  <c r="X19" i="10" s="1"/>
  <c r="X20" i="10" s="1"/>
  <c r="X21" i="10" s="1"/>
  <c r="X22" i="10" s="1"/>
  <c r="X23" i="10" s="1"/>
  <c r="X24" i="10" s="1"/>
  <c r="X25" i="10" s="1"/>
  <c r="X26" i="10" s="1"/>
  <c r="X27" i="10" s="1"/>
  <c r="X28" i="10" s="1"/>
  <c r="X29" i="10" s="1"/>
  <c r="X30" i="10" s="1"/>
  <c r="X31" i="10" s="1"/>
  <c r="X32" i="10" s="1"/>
  <c r="Z2" i="10"/>
  <c r="AZ5" i="10" a="1"/>
  <c r="AZ5" i="10" s="1"/>
  <c r="Q6" i="10"/>
  <c r="P6" i="10"/>
  <c r="P7" i="10" l="1"/>
  <c r="Q7" i="10"/>
  <c r="AZ6" i="10" a="1"/>
  <c r="AZ6" i="10" s="1"/>
  <c r="S6" i="10"/>
  <c r="BB5" i="10" a="1"/>
  <c r="BB5" i="10" s="1"/>
  <c r="Z3" i="10"/>
  <c r="Z4" i="10" s="1"/>
  <c r="Z5" i="10" s="1"/>
  <c r="Z6" i="10" s="1"/>
  <c r="Z7" i="10" s="1"/>
  <c r="Z8" i="10" s="1"/>
  <c r="Z9" i="10" s="1"/>
  <c r="Z10" i="10" s="1"/>
  <c r="Z11" i="10" s="1"/>
  <c r="Z12" i="10" s="1"/>
  <c r="Z13" i="10" s="1"/>
  <c r="Z14" i="10" s="1"/>
  <c r="Z15" i="10" s="1"/>
  <c r="Z16" i="10" s="1"/>
  <c r="Z17" i="10" s="1"/>
  <c r="Z18" i="10" s="1"/>
  <c r="Z19" i="10" s="1"/>
  <c r="Z20" i="10" s="1"/>
  <c r="Z21" i="10" s="1"/>
  <c r="Z22" i="10" s="1"/>
  <c r="Z23" i="10" s="1"/>
  <c r="Z24" i="10" s="1"/>
  <c r="Z25" i="10" s="1"/>
  <c r="Z26" i="10" s="1"/>
  <c r="Z27" i="10" s="1"/>
  <c r="Z28" i="10" s="1"/>
  <c r="Z29" i="10" s="1"/>
  <c r="Z30" i="10" s="1"/>
  <c r="Z31" i="10" s="1"/>
  <c r="Z32" i="10" s="1"/>
  <c r="AB2" i="10"/>
  <c r="BF3" i="10" a="1"/>
  <c r="BF3" i="10" s="1"/>
  <c r="W4" i="10"/>
  <c r="BD4" i="10" a="1"/>
  <c r="BD4" i="10" s="1"/>
  <c r="U5" i="10"/>
  <c r="U6" i="10" l="1"/>
  <c r="BD5" i="10" a="1"/>
  <c r="BD5" i="10" s="1"/>
  <c r="Y4" i="10"/>
  <c r="BH3" i="10" a="1"/>
  <c r="BH3" i="10" s="1"/>
  <c r="W5" i="10"/>
  <c r="BF4" i="10" a="1"/>
  <c r="BF4" i="10" s="1"/>
  <c r="Q8" i="10"/>
  <c r="P8" i="10"/>
  <c r="AZ7" i="10" a="1"/>
  <c r="AZ7" i="10" s="1"/>
  <c r="AB3" i="10"/>
  <c r="AB4" i="10" s="1"/>
  <c r="AB5" i="10" s="1"/>
  <c r="AB6" i="10" s="1"/>
  <c r="AB7" i="10" s="1"/>
  <c r="AB8" i="10" s="1"/>
  <c r="AB9" i="10" s="1"/>
  <c r="AB10" i="10" s="1"/>
  <c r="AB11" i="10" s="1"/>
  <c r="AB12" i="10" s="1"/>
  <c r="AB13" i="10" s="1"/>
  <c r="AB14" i="10" s="1"/>
  <c r="AB15" i="10" s="1"/>
  <c r="AB16" i="10" s="1"/>
  <c r="AB17" i="10" s="1"/>
  <c r="AB18" i="10" s="1"/>
  <c r="AB19" i="10" s="1"/>
  <c r="AB20" i="10" s="1"/>
  <c r="AB21" i="10" s="1"/>
  <c r="AB22" i="10" s="1"/>
  <c r="AB23" i="10" s="1"/>
  <c r="AB24" i="10" s="1"/>
  <c r="AB25" i="10" s="1"/>
  <c r="AB26" i="10" s="1"/>
  <c r="AB27" i="10" s="1"/>
  <c r="AB28" i="10" s="1"/>
  <c r="AB29" i="10" s="1"/>
  <c r="AB30" i="10" s="1"/>
  <c r="AB31" i="10" s="1"/>
  <c r="AB32" i="10" s="1"/>
  <c r="AD2" i="10"/>
  <c r="S7" i="10"/>
  <c r="BB6" i="10" a="1"/>
  <c r="BB6" i="10" s="1"/>
  <c r="W6" i="10" l="1"/>
  <c r="BF5" i="10" a="1"/>
  <c r="BF5" i="10" s="1"/>
  <c r="AA4" i="10"/>
  <c r="BJ3" i="10" a="1"/>
  <c r="BJ3" i="10" s="1"/>
  <c r="AF2" i="10"/>
  <c r="AD3" i="10"/>
  <c r="AD4" i="10" s="1"/>
  <c r="AD5" i="10" s="1"/>
  <c r="AD6" i="10" s="1"/>
  <c r="AD7" i="10" s="1"/>
  <c r="AD8" i="10" s="1"/>
  <c r="AD9" i="10" s="1"/>
  <c r="AD10" i="10" s="1"/>
  <c r="AD11" i="10" s="1"/>
  <c r="AD12" i="10" s="1"/>
  <c r="AD13" i="10" s="1"/>
  <c r="AD14" i="10" s="1"/>
  <c r="AD15" i="10" s="1"/>
  <c r="AD16" i="10" s="1"/>
  <c r="AD17" i="10" s="1"/>
  <c r="AD18" i="10" s="1"/>
  <c r="AD19" i="10" s="1"/>
  <c r="AD20" i="10" s="1"/>
  <c r="AD21" i="10" s="1"/>
  <c r="AD22" i="10" s="1"/>
  <c r="AD23" i="10" s="1"/>
  <c r="AD24" i="10" s="1"/>
  <c r="AD25" i="10" s="1"/>
  <c r="AD26" i="10" s="1"/>
  <c r="AD27" i="10" s="1"/>
  <c r="AD28" i="10" s="1"/>
  <c r="AD29" i="10" s="1"/>
  <c r="AD30" i="10" s="1"/>
  <c r="AD31" i="10" s="1"/>
  <c r="AD32" i="10" s="1"/>
  <c r="Y5" i="10"/>
  <c r="BH4" i="10" a="1"/>
  <c r="BH4" i="10" s="1"/>
  <c r="S8" i="10"/>
  <c r="BB7" i="10" a="1"/>
  <c r="BB7" i="10" s="1"/>
  <c r="BD6" i="10" a="1"/>
  <c r="BD6" i="10" s="1"/>
  <c r="U7" i="10"/>
  <c r="Q9" i="10"/>
  <c r="AZ8" i="10" a="1"/>
  <c r="AZ8" i="10" s="1"/>
  <c r="P9" i="10"/>
  <c r="AA5" i="10" l="1"/>
  <c r="BJ4" i="10" a="1"/>
  <c r="BJ4" i="10" s="1"/>
  <c r="BF6" i="10" a="1"/>
  <c r="BF6" i="10" s="1"/>
  <c r="W7" i="10"/>
  <c r="Q10" i="10"/>
  <c r="P10" i="10"/>
  <c r="AZ9" i="10" a="1"/>
  <c r="AZ9" i="10" s="1"/>
  <c r="Y6" i="10"/>
  <c r="BH5" i="10" a="1"/>
  <c r="BH5" i="10" s="1"/>
  <c r="BD7" i="10" a="1"/>
  <c r="BD7" i="10" s="1"/>
  <c r="U8" i="10"/>
  <c r="AC4" i="10"/>
  <c r="BL3" i="10" a="1"/>
  <c r="BL3" i="10" s="1"/>
  <c r="S9" i="10"/>
  <c r="BB8" i="10" a="1"/>
  <c r="BB8" i="10" s="1"/>
  <c r="AH2" i="10"/>
  <c r="AF3" i="10"/>
  <c r="AF4" i="10" s="1"/>
  <c r="AF5" i="10" s="1"/>
  <c r="AF6" i="10" s="1"/>
  <c r="AF7" i="10" s="1"/>
  <c r="AF8" i="10" s="1"/>
  <c r="AF9" i="10" s="1"/>
  <c r="AF10" i="10" s="1"/>
  <c r="AF11" i="10" s="1"/>
  <c r="AF12" i="10" s="1"/>
  <c r="AF13" i="10" s="1"/>
  <c r="AF14" i="10" s="1"/>
  <c r="AF15" i="10" s="1"/>
  <c r="AF16" i="10" s="1"/>
  <c r="AF17" i="10" s="1"/>
  <c r="AF18" i="10" s="1"/>
  <c r="AF19" i="10" s="1"/>
  <c r="AF20" i="10" s="1"/>
  <c r="AF21" i="10" s="1"/>
  <c r="AF22" i="10" s="1"/>
  <c r="AF23" i="10" s="1"/>
  <c r="AF24" i="10" s="1"/>
  <c r="AF25" i="10" s="1"/>
  <c r="AF26" i="10" s="1"/>
  <c r="AF27" i="10" s="1"/>
  <c r="AF28" i="10" s="1"/>
  <c r="AF29" i="10" s="1"/>
  <c r="AF30" i="10" s="1"/>
  <c r="AF31" i="10" s="1"/>
  <c r="AF32" i="10" s="1"/>
  <c r="Y7" i="10" l="1"/>
  <c r="BH6" i="10" a="1"/>
  <c r="BH6" i="10" s="1"/>
  <c r="AJ2" i="10"/>
  <c r="AH3" i="10"/>
  <c r="AH4" i="10" s="1"/>
  <c r="AH5" i="10" s="1"/>
  <c r="AH6" i="10" s="1"/>
  <c r="AH7" i="10" s="1"/>
  <c r="AH8" i="10" s="1"/>
  <c r="AH9" i="10" s="1"/>
  <c r="AH10" i="10" s="1"/>
  <c r="AH11" i="10" s="1"/>
  <c r="AH12" i="10" s="1"/>
  <c r="AH13" i="10" s="1"/>
  <c r="AH14" i="10" s="1"/>
  <c r="AH15" i="10" s="1"/>
  <c r="AH16" i="10" s="1"/>
  <c r="AH17" i="10" s="1"/>
  <c r="AH18" i="10" s="1"/>
  <c r="AH19" i="10" s="1"/>
  <c r="AH20" i="10" s="1"/>
  <c r="AH21" i="10" s="1"/>
  <c r="AH22" i="10" s="1"/>
  <c r="AH23" i="10" s="1"/>
  <c r="AH24" i="10" s="1"/>
  <c r="AH25" i="10" s="1"/>
  <c r="AH26" i="10" s="1"/>
  <c r="AH27" i="10" s="1"/>
  <c r="AH28" i="10" s="1"/>
  <c r="AH29" i="10" s="1"/>
  <c r="AH30" i="10" s="1"/>
  <c r="AH31" i="10" s="1"/>
  <c r="AH32" i="10" s="1"/>
  <c r="AA6" i="10"/>
  <c r="BJ5" i="10" a="1"/>
  <c r="BJ5" i="10" s="1"/>
  <c r="BB9" i="10" a="1"/>
  <c r="BB9" i="10" s="1"/>
  <c r="S10" i="10"/>
  <c r="BN3" i="10" a="1"/>
  <c r="BN3" i="10" s="1"/>
  <c r="AE4" i="10"/>
  <c r="BL4" i="10" a="1"/>
  <c r="BL4" i="10" s="1"/>
  <c r="AC5" i="10"/>
  <c r="BD8" i="10" a="1"/>
  <c r="BD8" i="10" s="1"/>
  <c r="U9" i="10"/>
  <c r="W8" i="10"/>
  <c r="BF7" i="10" a="1"/>
  <c r="BF7" i="10" s="1"/>
  <c r="Q11" i="10"/>
  <c r="AZ10" i="10" a="1"/>
  <c r="AZ10" i="10" s="1"/>
  <c r="P11" i="10"/>
  <c r="W9" i="10" l="1"/>
  <c r="BF8" i="10" a="1"/>
  <c r="BF8" i="10" s="1"/>
  <c r="U10" i="10"/>
  <c r="BD9" i="10" a="1"/>
  <c r="BD9" i="10" s="1"/>
  <c r="AJ3" i="10"/>
  <c r="AJ4" i="10" s="1"/>
  <c r="AJ5" i="10" s="1"/>
  <c r="AJ6" i="10" s="1"/>
  <c r="AJ7" i="10" s="1"/>
  <c r="AJ8" i="10" s="1"/>
  <c r="AJ9" i="10" s="1"/>
  <c r="AJ10" i="10" s="1"/>
  <c r="AJ11" i="10" s="1"/>
  <c r="AJ12" i="10" s="1"/>
  <c r="AJ13" i="10" s="1"/>
  <c r="AJ14" i="10" s="1"/>
  <c r="AJ15" i="10" s="1"/>
  <c r="AJ16" i="10" s="1"/>
  <c r="AJ17" i="10" s="1"/>
  <c r="AJ18" i="10" s="1"/>
  <c r="AJ19" i="10" s="1"/>
  <c r="AJ20" i="10" s="1"/>
  <c r="AJ21" i="10" s="1"/>
  <c r="AJ22" i="10" s="1"/>
  <c r="AJ23" i="10" s="1"/>
  <c r="AJ24" i="10" s="1"/>
  <c r="AJ25" i="10" s="1"/>
  <c r="AJ26" i="10" s="1"/>
  <c r="AJ27" i="10" s="1"/>
  <c r="AJ28" i="10" s="1"/>
  <c r="AJ29" i="10" s="1"/>
  <c r="AJ30" i="10" s="1"/>
  <c r="AJ31" i="10" s="1"/>
  <c r="AJ32" i="10" s="1"/>
  <c r="AL2" i="10"/>
  <c r="AL3" i="10" s="1"/>
  <c r="AL4" i="10" s="1"/>
  <c r="AL5" i="10" s="1"/>
  <c r="AL6" i="10" s="1"/>
  <c r="AL7" i="10" s="1"/>
  <c r="AL8" i="10" s="1"/>
  <c r="AL9" i="10" s="1"/>
  <c r="AL10" i="10" s="1"/>
  <c r="AL11" i="10" s="1"/>
  <c r="AL12" i="10" s="1"/>
  <c r="AL13" i="10" s="1"/>
  <c r="AL14" i="10" s="1"/>
  <c r="AL15" i="10" s="1"/>
  <c r="AL16" i="10" s="1"/>
  <c r="AL17" i="10" s="1"/>
  <c r="AL18" i="10" s="1"/>
  <c r="AL19" i="10" s="1"/>
  <c r="AL20" i="10" s="1"/>
  <c r="AL21" i="10" s="1"/>
  <c r="AL22" i="10" s="1"/>
  <c r="AL23" i="10" s="1"/>
  <c r="AL24" i="10" s="1"/>
  <c r="AL25" i="10" s="1"/>
  <c r="AL26" i="10" s="1"/>
  <c r="AL27" i="10" s="1"/>
  <c r="AL28" i="10" s="1"/>
  <c r="AL29" i="10" s="1"/>
  <c r="AL30" i="10" s="1"/>
  <c r="AL31" i="10" s="1"/>
  <c r="AL32" i="10" s="1"/>
  <c r="Q12" i="10"/>
  <c r="P12" i="10"/>
  <c r="AZ11" i="10" a="1"/>
  <c r="AZ11" i="10" s="1"/>
  <c r="BL5" i="10" a="1"/>
  <c r="BL5" i="10" s="1"/>
  <c r="AC6" i="10"/>
  <c r="AA7" i="10"/>
  <c r="BJ6" i="10" a="1"/>
  <c r="BJ6" i="10" s="1"/>
  <c r="BP3" i="10" a="1"/>
  <c r="BP3" i="10" s="1"/>
  <c r="AG4" i="10"/>
  <c r="BN4" i="10" a="1"/>
  <c r="BN4" i="10" s="1"/>
  <c r="AE5" i="10"/>
  <c r="Y8" i="10"/>
  <c r="BH7" i="10" a="1"/>
  <c r="BH7" i="10" s="1"/>
  <c r="S11" i="10"/>
  <c r="BB10" i="10" a="1"/>
  <c r="BB10" i="10" s="1"/>
  <c r="AA8" i="10" l="1"/>
  <c r="AA9" i="10" s="1"/>
  <c r="BJ7" i="10" a="1"/>
  <c r="BJ7" i="10" s="1"/>
  <c r="BL6" i="10" a="1"/>
  <c r="BL6" i="10" s="1"/>
  <c r="AC7" i="10"/>
  <c r="AE6" i="10"/>
  <c r="BN5" i="10" a="1"/>
  <c r="BN5" i="10" s="1"/>
  <c r="U11" i="10"/>
  <c r="BD10" i="10" a="1"/>
  <c r="BD10" i="10" s="1"/>
  <c r="S12" i="10"/>
  <c r="BB11" i="10" a="1"/>
  <c r="BB11" i="10" s="1"/>
  <c r="AG5" i="10"/>
  <c r="BP4" i="10" a="1"/>
  <c r="BP4" i="10" s="1"/>
  <c r="Y9" i="10"/>
  <c r="BH8" i="10" a="1"/>
  <c r="BH8" i="10" s="1"/>
  <c r="AI4" i="10"/>
  <c r="BR4" i="10" s="1" a="1"/>
  <c r="BR4" i="10" s="1"/>
  <c r="BR3" i="10" a="1"/>
  <c r="BR3" i="10" s="1"/>
  <c r="W10" i="10"/>
  <c r="BF9" i="10" a="1"/>
  <c r="BF9" i="10" s="1"/>
  <c r="Q13" i="10"/>
  <c r="AZ12" i="10" a="1"/>
  <c r="AZ12" i="10" s="1"/>
  <c r="P13" i="10"/>
  <c r="BJ8" i="10" l="1" a="1"/>
  <c r="BJ8" i="10" s="1"/>
  <c r="Q14" i="10"/>
  <c r="AZ13" i="10" a="1"/>
  <c r="AZ13" i="10" s="1"/>
  <c r="P14" i="10"/>
  <c r="Y10" i="10"/>
  <c r="BH9" i="10" a="1"/>
  <c r="BH9" i="10" s="1"/>
  <c r="AG6" i="10"/>
  <c r="BP5" i="10" a="1"/>
  <c r="BP5" i="10" s="1"/>
  <c r="BN6" i="10" a="1"/>
  <c r="BN6" i="10" s="1"/>
  <c r="AE7" i="10"/>
  <c r="BL7" i="10" a="1"/>
  <c r="BL7" i="10" s="1"/>
  <c r="AC8" i="10"/>
  <c r="AI5" i="10"/>
  <c r="AK4" i="10"/>
  <c r="BT3" i="10" a="1"/>
  <c r="BT3" i="10" s="1"/>
  <c r="BB12" i="10" a="1"/>
  <c r="BB12" i="10" s="1"/>
  <c r="S13" i="10"/>
  <c r="BD11" i="10" a="1"/>
  <c r="BD11" i="10" s="1"/>
  <c r="U12" i="10"/>
  <c r="AA10" i="10"/>
  <c r="BJ9" i="10" a="1"/>
  <c r="BJ9" i="10" s="1"/>
  <c r="W11" i="10"/>
  <c r="BF10" i="10" a="1"/>
  <c r="BF10" i="10" s="1"/>
  <c r="BL8" i="10" l="1" a="1"/>
  <c r="BL8" i="10" s="1"/>
  <c r="AC9" i="10"/>
  <c r="Y11" i="10"/>
  <c r="BH10" i="10" a="1"/>
  <c r="BH10" i="10" s="1"/>
  <c r="BN7" i="10" a="1"/>
  <c r="BN7" i="10" s="1"/>
  <c r="AE8" i="10"/>
  <c r="BF11" i="10" a="1"/>
  <c r="BF11" i="10" s="1"/>
  <c r="W12" i="10"/>
  <c r="BJ10" i="10" a="1"/>
  <c r="BJ10" i="10" s="1"/>
  <c r="AA11" i="10"/>
  <c r="BT4" i="10" a="1"/>
  <c r="BT4" i="10" s="1"/>
  <c r="AK5" i="10"/>
  <c r="BP6" i="10" a="1"/>
  <c r="BP6" i="10" s="1"/>
  <c r="AG7" i="10"/>
  <c r="AZ14" i="10" a="1"/>
  <c r="AZ14" i="10" s="1"/>
  <c r="Q15" i="10"/>
  <c r="P15" i="10"/>
  <c r="BB13" i="10" a="1"/>
  <c r="BB13" i="10" s="1"/>
  <c r="S14" i="10"/>
  <c r="BV3" i="10" a="1"/>
  <c r="BV3" i="10" s="1"/>
  <c r="AM4" i="10"/>
  <c r="AI6" i="10"/>
  <c r="BR5" i="10" a="1"/>
  <c r="BR5" i="10" s="1"/>
  <c r="BD12" i="10" a="1"/>
  <c r="BD12" i="10" s="1"/>
  <c r="U13" i="10"/>
  <c r="S15" i="10" l="1"/>
  <c r="BB14" i="10" a="1"/>
  <c r="BB14" i="10" s="1"/>
  <c r="Q16" i="10"/>
  <c r="AZ15" i="10" a="1"/>
  <c r="AZ15" i="10" s="1"/>
  <c r="P16" i="10"/>
  <c r="AC10" i="10"/>
  <c r="BL9" i="10" a="1"/>
  <c r="BL9" i="10" s="1"/>
  <c r="AG8" i="10"/>
  <c r="BP7" i="10" a="1"/>
  <c r="BP7" i="10" s="1"/>
  <c r="W13" i="10"/>
  <c r="BF12" i="10" a="1"/>
  <c r="BF12" i="10" s="1"/>
  <c r="AA12" i="10"/>
  <c r="BJ11" i="10" a="1"/>
  <c r="BJ11" i="10" s="1"/>
  <c r="AI7" i="10"/>
  <c r="BR6" i="10" a="1"/>
  <c r="BR6" i="10" s="1"/>
  <c r="Y12" i="10"/>
  <c r="BH11" i="10" a="1"/>
  <c r="BH11" i="10" s="1"/>
  <c r="BV4" i="10" a="1"/>
  <c r="BV4" i="10" s="1"/>
  <c r="AM5" i="10"/>
  <c r="U14" i="10"/>
  <c r="BD13" i="10" a="1"/>
  <c r="BD13" i="10" s="1"/>
  <c r="AK6" i="10"/>
  <c r="BT5" i="10" a="1"/>
  <c r="BT5" i="10" s="1"/>
  <c r="BN8" i="10" a="1"/>
  <c r="BN8" i="10" s="1"/>
  <c r="AE9" i="10"/>
  <c r="BD14" i="10" l="1" a="1"/>
  <c r="BD14" i="10" s="1"/>
  <c r="U15" i="10"/>
  <c r="AA13" i="10"/>
  <c r="BJ12" i="10" a="1"/>
  <c r="BJ12" i="10" s="1"/>
  <c r="BL10" i="10" a="1"/>
  <c r="BL10" i="10" s="1"/>
  <c r="AC11" i="10"/>
  <c r="AM6" i="10"/>
  <c r="BV5" i="10" a="1"/>
  <c r="BV5" i="10" s="1"/>
  <c r="W14" i="10"/>
  <c r="BF13" i="10" a="1"/>
  <c r="BF13" i="10" s="1"/>
  <c r="Y13" i="10"/>
  <c r="BH12" i="10" a="1"/>
  <c r="BH12" i="10" s="1"/>
  <c r="Q17" i="10"/>
  <c r="P17" i="10"/>
  <c r="AZ16" i="10" a="1"/>
  <c r="AZ16" i="10" s="1"/>
  <c r="BN9" i="10" a="1"/>
  <c r="BN9" i="10" s="1"/>
  <c r="AE10" i="10"/>
  <c r="AG9" i="10"/>
  <c r="BP8" i="10" a="1"/>
  <c r="BP8" i="10" s="1"/>
  <c r="AK7" i="10"/>
  <c r="BT6" i="10" a="1"/>
  <c r="BT6" i="10" s="1"/>
  <c r="AI8" i="10"/>
  <c r="BR7" i="10" a="1"/>
  <c r="BR7" i="10" s="1"/>
  <c r="S16" i="10"/>
  <c r="BB15" i="10" a="1"/>
  <c r="BB15" i="10" s="1"/>
  <c r="Q18" i="10" l="1"/>
  <c r="P18" i="10"/>
  <c r="AZ17" i="10" a="1"/>
  <c r="AZ17" i="10" s="1"/>
  <c r="Y14" i="10"/>
  <c r="BH13" i="10" a="1"/>
  <c r="BH13" i="10" s="1"/>
  <c r="AG10" i="10"/>
  <c r="BP9" i="10" a="1"/>
  <c r="BP9" i="10" s="1"/>
  <c r="AM7" i="10"/>
  <c r="BV6" i="10" a="1"/>
  <c r="BV6" i="10" s="1"/>
  <c r="W15" i="10"/>
  <c r="BF14" i="10" a="1"/>
  <c r="BF14" i="10" s="1"/>
  <c r="S17" i="10"/>
  <c r="BB16" i="10" a="1"/>
  <c r="BB16" i="10" s="1"/>
  <c r="BD15" i="10" a="1"/>
  <c r="BD15" i="10" s="1"/>
  <c r="U16" i="10"/>
  <c r="BN10" i="10" a="1"/>
  <c r="BN10" i="10" s="1"/>
  <c r="AE11" i="10"/>
  <c r="AA14" i="10"/>
  <c r="BJ13" i="10" a="1"/>
  <c r="BJ13" i="10" s="1"/>
  <c r="AI9" i="10"/>
  <c r="BR8" i="10" a="1"/>
  <c r="BR8" i="10" s="1"/>
  <c r="AK8" i="10"/>
  <c r="BT7" i="10" a="1"/>
  <c r="BT7" i="10" s="1"/>
  <c r="AC12" i="10"/>
  <c r="BL11" i="10" a="1"/>
  <c r="BL11" i="10" s="1"/>
  <c r="AK9" i="10" l="1"/>
  <c r="BT8" i="10" a="1"/>
  <c r="BT8" i="10" s="1"/>
  <c r="S18" i="10"/>
  <c r="BB17" i="10" a="1"/>
  <c r="BB17" i="10" s="1"/>
  <c r="BH14" i="10" a="1"/>
  <c r="BH14" i="10" s="1"/>
  <c r="Y15" i="10"/>
  <c r="AI10" i="10"/>
  <c r="BR9" i="10" a="1"/>
  <c r="BR9" i="10" s="1"/>
  <c r="AA15" i="10"/>
  <c r="BJ14" i="10" a="1"/>
  <c r="BJ14" i="10" s="1"/>
  <c r="BN11" i="10" a="1"/>
  <c r="BN11" i="10" s="1"/>
  <c r="AE12" i="10"/>
  <c r="BF15" i="10" a="1"/>
  <c r="BF15" i="10" s="1"/>
  <c r="W16" i="10"/>
  <c r="BL12" i="10" a="1"/>
  <c r="BL12" i="10" s="1"/>
  <c r="AC13" i="10"/>
  <c r="Q19" i="10"/>
  <c r="P19" i="10"/>
  <c r="AZ18" i="10" a="1"/>
  <c r="AZ18" i="10" s="1"/>
  <c r="AG11" i="10"/>
  <c r="BP10" i="10" a="1"/>
  <c r="BP10" i="10" s="1"/>
  <c r="U17" i="10"/>
  <c r="AM8" i="10"/>
  <c r="BV7" i="10" a="1"/>
  <c r="BV7" i="10" s="1"/>
  <c r="W17" i="10" l="1"/>
  <c r="W18" i="10" s="1"/>
  <c r="BF16" i="10" a="1"/>
  <c r="BF16" i="10" s="1"/>
  <c r="Y16" i="10"/>
  <c r="BH15" i="10" a="1"/>
  <c r="BH15" i="10" s="1"/>
  <c r="BV8" i="10" a="1"/>
  <c r="BV8" i="10" s="1"/>
  <c r="AM9" i="10"/>
  <c r="BD17" i="10" a="1"/>
  <c r="BD17" i="10" s="1"/>
  <c r="U18" i="10"/>
  <c r="BR10" i="10" a="1"/>
  <c r="BR10" i="10" s="1"/>
  <c r="AI11" i="10"/>
  <c r="AG12" i="10"/>
  <c r="BP11" i="10" a="1"/>
  <c r="BP11" i="10" s="1"/>
  <c r="BN12" i="10" a="1"/>
  <c r="BN12" i="10" s="1"/>
  <c r="AE13" i="10"/>
  <c r="S19" i="10"/>
  <c r="BB18" i="10" a="1"/>
  <c r="BB18" i="10" s="1"/>
  <c r="P20" i="10"/>
  <c r="Q20" i="10"/>
  <c r="AZ19" i="10" a="1"/>
  <c r="AZ19" i="10" s="1"/>
  <c r="BJ15" i="10" a="1"/>
  <c r="BJ15" i="10" s="1"/>
  <c r="AA16" i="10"/>
  <c r="BT9" i="10" a="1"/>
  <c r="BT9" i="10" s="1"/>
  <c r="AK10" i="10"/>
  <c r="BL13" i="10" a="1"/>
  <c r="BL13" i="10" s="1"/>
  <c r="AC14" i="10"/>
  <c r="BF17" i="10" l="1" a="1"/>
  <c r="BF17" i="10" s="1"/>
  <c r="BF18" i="10" a="1"/>
  <c r="BF18" i="10" s="1"/>
  <c r="W19" i="10"/>
  <c r="AI12" i="10"/>
  <c r="BR11" i="10" a="1"/>
  <c r="BR11" i="10" s="1"/>
  <c r="U19" i="10"/>
  <c r="BD18" i="10" a="1"/>
  <c r="BD18" i="10" s="1"/>
  <c r="AK11" i="10"/>
  <c r="BT10" i="10" a="1"/>
  <c r="BT10" i="10" s="1"/>
  <c r="S20" i="10"/>
  <c r="BB19" i="10" a="1"/>
  <c r="BB19" i="10" s="1"/>
  <c r="AA17" i="10"/>
  <c r="BJ16" i="10" a="1"/>
  <c r="BJ16" i="10" s="1"/>
  <c r="AE14" i="10"/>
  <c r="BN13" i="10" a="1"/>
  <c r="BN13" i="10" s="1"/>
  <c r="AM10" i="10"/>
  <c r="BV9" i="10" a="1"/>
  <c r="BV9" i="10" s="1"/>
  <c r="AC15" i="10"/>
  <c r="BL14" i="10" a="1"/>
  <c r="BL14" i="10" s="1"/>
  <c r="Q21" i="10"/>
  <c r="AZ20" i="10" a="1"/>
  <c r="AZ20" i="10" s="1"/>
  <c r="P21" i="10"/>
  <c r="AG13" i="10"/>
  <c r="BP12" i="10" a="1"/>
  <c r="BP12" i="10" s="1"/>
  <c r="Y17" i="10"/>
  <c r="BH16" i="10" a="1"/>
  <c r="BH16" i="10" s="1"/>
  <c r="W20" i="10" l="1"/>
  <c r="W21" i="10" s="1"/>
  <c r="BF19" i="10" a="1"/>
  <c r="BF19" i="10" s="1"/>
  <c r="Y18" i="10"/>
  <c r="BH17" i="10" a="1"/>
  <c r="BH17" i="10" s="1"/>
  <c r="AM11" i="10"/>
  <c r="BV10" i="10" a="1"/>
  <c r="BV10" i="10" s="1"/>
  <c r="AK12" i="10"/>
  <c r="BT11" i="10" a="1"/>
  <c r="BT11" i="10" s="1"/>
  <c r="AE15" i="10"/>
  <c r="BN14" i="10" a="1"/>
  <c r="BN14" i="10" s="1"/>
  <c r="U20" i="10"/>
  <c r="BD19" i="10" a="1"/>
  <c r="BD19" i="10" s="1"/>
  <c r="AG14" i="10"/>
  <c r="BP13" i="10" a="1"/>
  <c r="BP13" i="10" s="1"/>
  <c r="Q22" i="10"/>
  <c r="AZ21" i="10" a="1"/>
  <c r="AZ21" i="10" s="1"/>
  <c r="P22" i="10"/>
  <c r="AA18" i="10"/>
  <c r="BJ17" i="10" a="1"/>
  <c r="BJ17" i="10" s="1"/>
  <c r="BR12" i="10" a="1"/>
  <c r="BR12" i="10" s="1"/>
  <c r="AI13" i="10"/>
  <c r="AC16" i="10"/>
  <c r="BL15" i="10" a="1"/>
  <c r="BL15" i="10" s="1"/>
  <c r="S21" i="10"/>
  <c r="BB20" i="10" a="1"/>
  <c r="BB20" i="10" s="1"/>
  <c r="BF20" i="10" l="1" a="1"/>
  <c r="BF20" i="10" s="1"/>
  <c r="BD20" i="10" a="1"/>
  <c r="BD20" i="10" s="1"/>
  <c r="U21" i="10"/>
  <c r="Y19" i="10"/>
  <c r="BH18" i="10" a="1"/>
  <c r="BH18" i="10" s="1"/>
  <c r="S22" i="10"/>
  <c r="BB21" i="10" a="1"/>
  <c r="BB21" i="10" s="1"/>
  <c r="AA19" i="10"/>
  <c r="BJ18" i="10" a="1"/>
  <c r="BJ18" i="10" s="1"/>
  <c r="AE16" i="10"/>
  <c r="BN15" i="10" a="1"/>
  <c r="BN15" i="10" s="1"/>
  <c r="AZ22" i="10" a="1"/>
  <c r="AZ22" i="10" s="1"/>
  <c r="Q23" i="10"/>
  <c r="P23" i="10"/>
  <c r="AK13" i="10"/>
  <c r="BT12" i="10" a="1"/>
  <c r="BT12" i="10" s="1"/>
  <c r="BF21" i="10" a="1"/>
  <c r="BF21" i="10" s="1"/>
  <c r="W22" i="10"/>
  <c r="AC17" i="10"/>
  <c r="BL16" i="10" a="1"/>
  <c r="BL16" i="10" s="1"/>
  <c r="BR13" i="10" a="1"/>
  <c r="BR13" i="10" s="1"/>
  <c r="AI14" i="10"/>
  <c r="AG15" i="10"/>
  <c r="BP14" i="10" a="1"/>
  <c r="BP14" i="10" s="1"/>
  <c r="BV11" i="10" a="1"/>
  <c r="BV11" i="10" s="1"/>
  <c r="AM12" i="10"/>
  <c r="AA20" i="10" l="1"/>
  <c r="BJ19" i="10" a="1"/>
  <c r="BJ19" i="10" s="1"/>
  <c r="AG16" i="10"/>
  <c r="BP15" i="10" a="1"/>
  <c r="BP15" i="10" s="1"/>
  <c r="BT13" i="10" a="1"/>
  <c r="BT13" i="10" s="1"/>
  <c r="AK14" i="10"/>
  <c r="AI15" i="10"/>
  <c r="BR14" i="10" a="1"/>
  <c r="BR14" i="10" s="1"/>
  <c r="S23" i="10"/>
  <c r="BB22" i="10" a="1"/>
  <c r="BB22" i="10" s="1"/>
  <c r="AZ23" i="10" a="1"/>
  <c r="AZ23" i="10" s="1"/>
  <c r="Q24" i="10"/>
  <c r="P24" i="10"/>
  <c r="Y20" i="10"/>
  <c r="BH19" i="10" a="1"/>
  <c r="BH19" i="10" s="1"/>
  <c r="BL17" i="10" a="1"/>
  <c r="BL17" i="10" s="1"/>
  <c r="AC18" i="10"/>
  <c r="BD21" i="10" a="1"/>
  <c r="BD21" i="10" s="1"/>
  <c r="U22" i="10"/>
  <c r="BV12" i="10" a="1"/>
  <c r="BV12" i="10" s="1"/>
  <c r="AM13" i="10"/>
  <c r="BF22" i="10" a="1"/>
  <c r="BF22" i="10" s="1"/>
  <c r="W23" i="10"/>
  <c r="BN16" i="10" a="1"/>
  <c r="BN16" i="10" s="1"/>
  <c r="AE17" i="10"/>
  <c r="AA21" i="10" l="1"/>
  <c r="BJ20" i="10" a="1"/>
  <c r="BJ20" i="10" s="1"/>
  <c r="AE18" i="10"/>
  <c r="BN17" i="10" a="1"/>
  <c r="BN17" i="10" s="1"/>
  <c r="W24" i="10"/>
  <c r="BF23" i="10" a="1"/>
  <c r="BF23" i="10" s="1"/>
  <c r="BR15" i="10" a="1"/>
  <c r="BR15" i="10" s="1"/>
  <c r="AI16" i="10"/>
  <c r="BL18" i="10" a="1"/>
  <c r="BL18" i="10" s="1"/>
  <c r="AC19" i="10"/>
  <c r="Y21" i="10"/>
  <c r="BH20" i="10" a="1"/>
  <c r="BH20" i="10" s="1"/>
  <c r="Q25" i="10"/>
  <c r="P25" i="10"/>
  <c r="AZ24" i="10" a="1"/>
  <c r="AZ24" i="10" s="1"/>
  <c r="S24" i="10"/>
  <c r="BB23" i="10" a="1"/>
  <c r="BB23" i="10" s="1"/>
  <c r="BT14" i="10" a="1"/>
  <c r="BT14" i="10" s="1"/>
  <c r="AK15" i="10"/>
  <c r="AM14" i="10"/>
  <c r="BV13" i="10" a="1"/>
  <c r="BV13" i="10" s="1"/>
  <c r="U23" i="10"/>
  <c r="BD22" i="10" a="1"/>
  <c r="BD22" i="10" s="1"/>
  <c r="AG17" i="10"/>
  <c r="BP16" i="10" a="1"/>
  <c r="BP16" i="10" s="1"/>
  <c r="AA22" i="10" l="1"/>
  <c r="BJ21" i="10" a="1"/>
  <c r="BJ21" i="10" s="1"/>
  <c r="AG18" i="10"/>
  <c r="BP17" i="10" a="1"/>
  <c r="BP17" i="10" s="1"/>
  <c r="S25" i="10"/>
  <c r="BB24" i="10" a="1"/>
  <c r="BB24" i="10" s="1"/>
  <c r="AI17" i="10"/>
  <c r="BR16" i="10" a="1"/>
  <c r="BR16" i="10" s="1"/>
  <c r="U24" i="10"/>
  <c r="BD23" i="10" a="1"/>
  <c r="BD23" i="10" s="1"/>
  <c r="Q26" i="10"/>
  <c r="AZ25" i="10" a="1"/>
  <c r="AZ25" i="10" s="1"/>
  <c r="P26" i="10"/>
  <c r="W25" i="10"/>
  <c r="BF24" i="10" a="1"/>
  <c r="BF24" i="10" s="1"/>
  <c r="BV14" i="10" a="1"/>
  <c r="BV14" i="10" s="1"/>
  <c r="AM15" i="10"/>
  <c r="AC20" i="10"/>
  <c r="BL19" i="10" a="1"/>
  <c r="BL19" i="10" s="1"/>
  <c r="AK16" i="10"/>
  <c r="BT15" i="10" a="1"/>
  <c r="BT15" i="10" s="1"/>
  <c r="Y22" i="10"/>
  <c r="BH21" i="10" a="1"/>
  <c r="BH21" i="10" s="1"/>
  <c r="BN18" i="10" a="1"/>
  <c r="BN18" i="10" s="1"/>
  <c r="AE19" i="10"/>
  <c r="Y23" i="10" l="1"/>
  <c r="BH22" i="10" a="1"/>
  <c r="BH22" i="10" s="1"/>
  <c r="W26" i="10"/>
  <c r="BF25" i="10" a="1"/>
  <c r="BF25" i="10" s="1"/>
  <c r="BB25" i="10" a="1"/>
  <c r="BB25" i="10" s="1"/>
  <c r="S26" i="10"/>
  <c r="AK17" i="10"/>
  <c r="BT16" i="10" a="1"/>
  <c r="BT16" i="10" s="1"/>
  <c r="P27" i="10"/>
  <c r="AZ26" i="10" a="1"/>
  <c r="AZ26" i="10" s="1"/>
  <c r="Q27" i="10"/>
  <c r="AG19" i="10"/>
  <c r="BP18" i="10" a="1"/>
  <c r="BP18" i="10" s="1"/>
  <c r="AI18" i="10"/>
  <c r="BR17" i="10" a="1"/>
  <c r="BR17" i="10" s="1"/>
  <c r="BL20" i="10" a="1"/>
  <c r="BL20" i="10" s="1"/>
  <c r="AC21" i="10"/>
  <c r="BN19" i="10" a="1"/>
  <c r="BN19" i="10" s="1"/>
  <c r="AE20" i="10"/>
  <c r="BV15" i="10" a="1"/>
  <c r="BV15" i="10" s="1"/>
  <c r="AM16" i="10"/>
  <c r="U25" i="10"/>
  <c r="BD24" i="10" a="1"/>
  <c r="BD24" i="10" s="1"/>
  <c r="AA23" i="10"/>
  <c r="BJ22" i="10" a="1"/>
  <c r="BJ22" i="10" s="1"/>
  <c r="AC22" i="10" l="1"/>
  <c r="BL21" i="10" a="1"/>
  <c r="BL21" i="10" s="1"/>
  <c r="BH23" i="10" a="1"/>
  <c r="BH23" i="10" s="1"/>
  <c r="Y24" i="10"/>
  <c r="BJ23" i="10" a="1"/>
  <c r="BJ23" i="10" s="1"/>
  <c r="AA24" i="10"/>
  <c r="AK18" i="10"/>
  <c r="BT17" i="10" a="1"/>
  <c r="BT17" i="10" s="1"/>
  <c r="U26" i="10"/>
  <c r="BD25" i="10" a="1"/>
  <c r="BD25" i="10" s="1"/>
  <c r="S27" i="10"/>
  <c r="BB26" i="10" a="1"/>
  <c r="BB26" i="10" s="1"/>
  <c r="BV16" i="10" a="1"/>
  <c r="BV16" i="10" s="1"/>
  <c r="AM17" i="10"/>
  <c r="AI19" i="10"/>
  <c r="BR18" i="10" a="1"/>
  <c r="BR18" i="10" s="1"/>
  <c r="AG20" i="10"/>
  <c r="BP19" i="10" a="1"/>
  <c r="BP19" i="10" s="1"/>
  <c r="AE21" i="10"/>
  <c r="BN20" i="10" a="1"/>
  <c r="BN20" i="10" s="1"/>
  <c r="Q28" i="10"/>
  <c r="P28" i="10"/>
  <c r="AZ27" i="10" a="1"/>
  <c r="AZ27" i="10" s="1"/>
  <c r="W27" i="10"/>
  <c r="BF26" i="10" a="1"/>
  <c r="BF26" i="10" s="1"/>
  <c r="U27" i="10" l="1"/>
  <c r="BD26" i="10" a="1"/>
  <c r="BD26" i="10" s="1"/>
  <c r="BP20" i="10" a="1"/>
  <c r="BP20" i="10" s="1"/>
  <c r="AG21" i="10"/>
  <c r="AC23" i="10"/>
  <c r="BL22" i="10" a="1"/>
  <c r="BL22" i="10" s="1"/>
  <c r="W28" i="10"/>
  <c r="BF27" i="10" a="1"/>
  <c r="BF27" i="10" s="1"/>
  <c r="AI20" i="10"/>
  <c r="BR19" i="10" a="1"/>
  <c r="BR19" i="10" s="1"/>
  <c r="BT18" i="10" a="1"/>
  <c r="BT18" i="10" s="1"/>
  <c r="AK19" i="10"/>
  <c r="BH24" i="10" a="1"/>
  <c r="BH24" i="10" s="1"/>
  <c r="Y25" i="10"/>
  <c r="AM18" i="10"/>
  <c r="BV17" i="10" a="1"/>
  <c r="BV17" i="10" s="1"/>
  <c r="BJ24" i="10" a="1"/>
  <c r="BJ24" i="10" s="1"/>
  <c r="AA25" i="10"/>
  <c r="Q29" i="10"/>
  <c r="P29" i="10"/>
  <c r="AZ28" i="10" a="1"/>
  <c r="AZ28" i="10" s="1"/>
  <c r="AE22" i="10"/>
  <c r="BN21" i="10" a="1"/>
  <c r="BN21" i="10" s="1"/>
  <c r="S28" i="10"/>
  <c r="BB27" i="10" a="1"/>
  <c r="BB27" i="10" s="1"/>
  <c r="AI21" i="10" l="1"/>
  <c r="BR20" i="10" a="1"/>
  <c r="BR20" i="10" s="1"/>
  <c r="BJ25" i="10" a="1"/>
  <c r="BJ25" i="10" s="1"/>
  <c r="AA26" i="10"/>
  <c r="BD27" i="10" a="1"/>
  <c r="BD27" i="10" s="1"/>
  <c r="U28" i="10"/>
  <c r="S29" i="10"/>
  <c r="BB28" i="10" a="1"/>
  <c r="BB28" i="10" s="1"/>
  <c r="BV18" i="10" a="1"/>
  <c r="BV18" i="10" s="1"/>
  <c r="AM19" i="10"/>
  <c r="W29" i="10"/>
  <c r="BF28" i="10" a="1"/>
  <c r="BF28" i="10" s="1"/>
  <c r="AC24" i="10"/>
  <c r="BL23" i="10" a="1"/>
  <c r="BL23" i="10" s="1"/>
  <c r="AK20" i="10"/>
  <c r="BT19" i="10" a="1"/>
  <c r="BT19" i="10" s="1"/>
  <c r="AG22" i="10"/>
  <c r="BP21" i="10" a="1"/>
  <c r="BP21" i="10" s="1"/>
  <c r="BN22" i="10" a="1"/>
  <c r="BN22" i="10" s="1"/>
  <c r="AE23" i="10"/>
  <c r="Y26" i="10"/>
  <c r="BH25" i="10" a="1"/>
  <c r="BH25" i="10" s="1"/>
  <c r="AZ29" i="10" a="1"/>
  <c r="AZ29" i="10" s="1"/>
  <c r="Q30" i="10"/>
  <c r="P30" i="10"/>
  <c r="AK21" i="10" l="1"/>
  <c r="BT20" i="10" a="1"/>
  <c r="BT20" i="10" s="1"/>
  <c r="BD28" i="10" a="1"/>
  <c r="BD28" i="10" s="1"/>
  <c r="U29" i="10"/>
  <c r="S31" i="10"/>
  <c r="BB31" i="10" s="1" a="1"/>
  <c r="BB31" i="10" s="1"/>
  <c r="S30" i="10"/>
  <c r="BB30" i="10" s="1" a="1"/>
  <c r="BB30" i="10" s="1"/>
  <c r="BB29" i="10" a="1"/>
  <c r="BB29" i="10" s="1"/>
  <c r="Y27" i="10"/>
  <c r="BH26" i="10" a="1"/>
  <c r="BH26" i="10" s="1"/>
  <c r="AC25" i="10"/>
  <c r="BL24" i="10" a="1"/>
  <c r="BL24" i="10" s="1"/>
  <c r="AZ30" i="10" a="1"/>
  <c r="AZ30" i="10" s="1"/>
  <c r="P31" i="10"/>
  <c r="Q31" i="10"/>
  <c r="AE24" i="10"/>
  <c r="BN23" i="10" a="1"/>
  <c r="BN23" i="10" s="1"/>
  <c r="AA27" i="10"/>
  <c r="BJ26" i="10" a="1"/>
  <c r="BJ26" i="10" s="1"/>
  <c r="W30" i="10"/>
  <c r="BF29" i="10" a="1"/>
  <c r="BF29" i="10" s="1"/>
  <c r="BV19" i="10" a="1"/>
  <c r="BV19" i="10" s="1"/>
  <c r="AM20" i="10"/>
  <c r="BP22" i="10" a="1"/>
  <c r="BP22" i="10" s="1"/>
  <c r="AG23" i="10"/>
  <c r="BR21" i="10" a="1"/>
  <c r="BR21" i="10" s="1"/>
  <c r="AI22" i="10"/>
  <c r="Y28" i="10" l="1"/>
  <c r="Y29" i="10" s="1"/>
  <c r="BH27" i="10" a="1"/>
  <c r="BH27" i="10" s="1"/>
  <c r="BT21" i="10" a="1"/>
  <c r="BT21" i="10" s="1"/>
  <c r="AK22" i="10"/>
  <c r="AG24" i="10"/>
  <c r="BP23" i="10" a="1"/>
  <c r="BP23" i="10" s="1"/>
  <c r="I20" i="10"/>
  <c r="AA28" i="10"/>
  <c r="BJ27" i="10" a="1"/>
  <c r="BJ27" i="10" s="1"/>
  <c r="AE25" i="10"/>
  <c r="BN24" i="10" a="1"/>
  <c r="BN24" i="10" s="1"/>
  <c r="AM21" i="10"/>
  <c r="BV20" i="10" a="1"/>
  <c r="BV20" i="10" s="1"/>
  <c r="U30" i="10"/>
  <c r="BD29" i="10" a="1"/>
  <c r="BD29" i="10" s="1"/>
  <c r="Q32" i="10"/>
  <c r="AZ32" i="10" s="1" a="1"/>
  <c r="AZ32" i="10" s="1"/>
  <c r="P32" i="10"/>
  <c r="AZ31" i="10" a="1"/>
  <c r="AZ31" i="10" s="1"/>
  <c r="W31" i="10"/>
  <c r="BF30" i="10" a="1"/>
  <c r="BF30" i="10" s="1"/>
  <c r="AI23" i="10"/>
  <c r="BR22" i="10" a="1"/>
  <c r="BR22" i="10" s="1"/>
  <c r="AC26" i="10"/>
  <c r="BL25" i="10" a="1"/>
  <c r="BL25" i="10" s="1"/>
  <c r="BH28" i="10" l="1" a="1"/>
  <c r="BH28" i="10" s="1"/>
  <c r="AI24" i="10"/>
  <c r="BR23" i="10" a="1"/>
  <c r="BR23" i="10" s="1"/>
  <c r="BV21" i="10" a="1"/>
  <c r="BV21" i="10" s="1"/>
  <c r="AM22" i="10"/>
  <c r="BH29" i="10" a="1"/>
  <c r="BH29" i="10" s="1"/>
  <c r="Y30" i="10"/>
  <c r="W32" i="10"/>
  <c r="BF32" i="10" s="1" a="1"/>
  <c r="BF32" i="10" s="1"/>
  <c r="BF31" i="10" a="1"/>
  <c r="BF31" i="10" s="1"/>
  <c r="BL26" i="10" a="1"/>
  <c r="BL26" i="10" s="1"/>
  <c r="AC27" i="10"/>
  <c r="U31" i="10"/>
  <c r="BD30" i="10" a="1"/>
  <c r="BD30" i="10" s="1"/>
  <c r="AE26" i="10"/>
  <c r="BN25" i="10" a="1"/>
  <c r="BN25" i="10" s="1"/>
  <c r="AG25" i="10"/>
  <c r="BP24" i="10" a="1"/>
  <c r="BP24" i="10" s="1"/>
  <c r="AK23" i="10"/>
  <c r="BT22" i="10" a="1"/>
  <c r="BT22" i="10" s="1"/>
  <c r="I19" i="10"/>
  <c r="AA29" i="10"/>
  <c r="BJ28" i="10" a="1"/>
  <c r="BJ28" i="10" s="1"/>
  <c r="AK24" i="10" l="1"/>
  <c r="BT23" i="10" a="1"/>
  <c r="BT23" i="10" s="1"/>
  <c r="BL27" i="10" a="1"/>
  <c r="BL27" i="10" s="1"/>
  <c r="AC28" i="10"/>
  <c r="AI25" i="10"/>
  <c r="BR24" i="10" a="1"/>
  <c r="BR24" i="10" s="1"/>
  <c r="AG26" i="10"/>
  <c r="BP25" i="10" a="1"/>
  <c r="BP25" i="10" s="1"/>
  <c r="I22" i="10"/>
  <c r="BH30" i="10" a="1"/>
  <c r="BH30" i="10" s="1"/>
  <c r="Y31" i="10"/>
  <c r="BN26" i="10" a="1"/>
  <c r="BN26" i="10" s="1"/>
  <c r="AE27" i="10"/>
  <c r="AM23" i="10"/>
  <c r="BV22" i="10" a="1"/>
  <c r="BV22" i="10" s="1"/>
  <c r="BJ29" i="10" a="1"/>
  <c r="BJ29" i="10" s="1"/>
  <c r="AA30" i="10"/>
  <c r="BD31" i="10" a="1"/>
  <c r="BD31" i="10" s="1"/>
  <c r="U32" i="10"/>
  <c r="BD32" i="10" s="1" a="1"/>
  <c r="BD32" i="10" s="1"/>
  <c r="BV23" i="10" l="1" a="1"/>
  <c r="BV23" i="10" s="1"/>
  <c r="AM24" i="10"/>
  <c r="BR25" i="10" a="1"/>
  <c r="BR25" i="10" s="1"/>
  <c r="AI26" i="10"/>
  <c r="Y32" i="10"/>
  <c r="BH32" i="10" s="1" a="1"/>
  <c r="BH32" i="10" s="1"/>
  <c r="BH31" i="10" a="1"/>
  <c r="BH31" i="10" s="1"/>
  <c r="BL28" i="10" a="1"/>
  <c r="BL28" i="10" s="1"/>
  <c r="AC29" i="10"/>
  <c r="I21" i="10"/>
  <c r="AE28" i="10"/>
  <c r="BN27" i="10" a="1"/>
  <c r="BN27" i="10" s="1"/>
  <c r="BJ30" i="10" a="1"/>
  <c r="BJ30" i="10" s="1"/>
  <c r="AA31" i="10"/>
  <c r="BP26" i="10" a="1"/>
  <c r="BP26" i="10" s="1"/>
  <c r="AG27" i="10"/>
  <c r="BT24" i="10" a="1"/>
  <c r="BT24" i="10" s="1"/>
  <c r="AK25" i="10"/>
  <c r="AG28" i="10" l="1"/>
  <c r="BP27" i="10" a="1"/>
  <c r="BP27" i="10" s="1"/>
  <c r="BJ31" i="10" a="1"/>
  <c r="BJ31" i="10" s="1"/>
  <c r="AA32" i="10"/>
  <c r="BJ32" i="10" s="1" a="1"/>
  <c r="BJ32" i="10" s="1"/>
  <c r="BL29" i="10" a="1"/>
  <c r="BL29" i="10" s="1"/>
  <c r="AC30" i="10"/>
  <c r="I23" i="10"/>
  <c r="BN28" i="10" a="1"/>
  <c r="BN28" i="10" s="1"/>
  <c r="AE29" i="10"/>
  <c r="AI27" i="10"/>
  <c r="BR26" i="10" a="1"/>
  <c r="BR26" i="10" s="1"/>
  <c r="AM25" i="10"/>
  <c r="BV25" i="10" s="1" a="1"/>
  <c r="BV25" i="10" s="1"/>
  <c r="BV24" i="10" a="1"/>
  <c r="BV24" i="10" s="1"/>
  <c r="BT25" i="10" a="1"/>
  <c r="BT25" i="10" s="1"/>
  <c r="AK26" i="10"/>
  <c r="AM26" i="10" l="1"/>
  <c r="BV26" i="10" s="1" a="1"/>
  <c r="BV26" i="10" s="1"/>
  <c r="AC31" i="10"/>
  <c r="BL30" i="10" a="1"/>
  <c r="BL30" i="10" s="1"/>
  <c r="AE30" i="10"/>
  <c r="BN29" i="10" a="1"/>
  <c r="BN29" i="10" s="1"/>
  <c r="I24" i="10"/>
  <c r="AI28" i="10"/>
  <c r="BR27" i="10" a="1"/>
  <c r="BR27" i="10" s="1"/>
  <c r="AK27" i="10"/>
  <c r="BT26" i="10" a="1"/>
  <c r="BT26" i="10" s="1"/>
  <c r="AG29" i="10"/>
  <c r="BP28" i="10" a="1"/>
  <c r="BP28" i="10" s="1"/>
  <c r="AE31" i="10" l="1"/>
  <c r="BN30" i="10" a="1"/>
  <c r="BN30" i="10" s="1"/>
  <c r="AK28" i="10"/>
  <c r="BT27" i="10" a="1"/>
  <c r="BT27" i="10" s="1"/>
  <c r="AC32" i="10"/>
  <c r="BL32" i="10" s="1" a="1"/>
  <c r="BL32" i="10" s="1"/>
  <c r="BL31" i="10" a="1"/>
  <c r="BL31" i="10" s="1"/>
  <c r="AG30" i="10"/>
  <c r="BP29" i="10" a="1"/>
  <c r="BP29" i="10" s="1"/>
  <c r="AI29" i="10"/>
  <c r="BR28" i="10" a="1"/>
  <c r="BR28" i="10" s="1"/>
  <c r="AM27" i="10"/>
  <c r="BV27" i="10" s="1" a="1"/>
  <c r="BV27" i="10" s="1"/>
  <c r="I25" i="10" l="1"/>
  <c r="BT28" i="10" a="1"/>
  <c r="BT28" i="10" s="1"/>
  <c r="AK29" i="10"/>
  <c r="AI30" i="10"/>
  <c r="BR29" i="10" a="1"/>
  <c r="BR29" i="10" s="1"/>
  <c r="AE32" i="10"/>
  <c r="BN32" i="10" s="1" a="1"/>
  <c r="BN32" i="10" s="1"/>
  <c r="BN31" i="10" a="1"/>
  <c r="BN31" i="10" s="1"/>
  <c r="AM28" i="10"/>
  <c r="BP30" i="10" a="1"/>
  <c r="BP30" i="10" s="1"/>
  <c r="AG31" i="10"/>
  <c r="I26" i="10" l="1"/>
  <c r="BR30" i="10" a="1"/>
  <c r="BR30" i="10" s="1"/>
  <c r="AI31" i="10"/>
  <c r="BP31" i="10" a="1"/>
  <c r="BP31" i="10" s="1"/>
  <c r="AG32" i="10"/>
  <c r="BP32" i="10" s="1" a="1"/>
  <c r="BP32" i="10" s="1"/>
  <c r="BT29" i="10" a="1"/>
  <c r="BT29" i="10" s="1"/>
  <c r="AK30" i="10"/>
  <c r="AM29" i="10"/>
  <c r="BV28" i="10" a="1"/>
  <c r="BV28" i="10" s="1"/>
  <c r="AK31" i="10" l="1"/>
  <c r="BT30" i="10" a="1"/>
  <c r="BT30" i="10" s="1"/>
  <c r="I27" i="10"/>
  <c r="AM30" i="10"/>
  <c r="BV29" i="10" a="1"/>
  <c r="BV29" i="10" s="1"/>
  <c r="AI32" i="10"/>
  <c r="BR32" i="10" s="1" a="1"/>
  <c r="BR32" i="10" s="1"/>
  <c r="BR31" i="10" a="1"/>
  <c r="BR31" i="10" s="1"/>
  <c r="I28" i="10" l="1"/>
  <c r="AM31" i="10"/>
  <c r="BV30" i="10" a="1"/>
  <c r="BV30" i="10" s="1"/>
  <c r="BT31" i="10" a="1"/>
  <c r="BT31" i="10" s="1"/>
  <c r="AK32" i="10"/>
  <c r="BT32" i="10" s="1" a="1"/>
  <c r="BT32" i="10" s="1"/>
  <c r="I29" i="10" l="1"/>
  <c r="BV31" i="10" a="1"/>
  <c r="BV31" i="10" s="1"/>
  <c r="AM32" i="10"/>
  <c r="BV32" i="10" l="1" a="1"/>
  <c r="BV32" i="10" s="1"/>
  <c r="F40" i="10" a="1"/>
  <c r="F40" i="10" s="1"/>
  <c r="F39" i="10" a="1"/>
  <c r="F39" i="10" s="1"/>
  <c r="BM40" i="10"/>
  <c r="F36" i="10" a="1"/>
  <c r="F36" i="10" s="1"/>
  <c r="H38" i="10" a="1"/>
  <c r="H38" i="10" s="1"/>
  <c r="D19" i="10" l="1" a="1"/>
  <c r="D19" i="10" s="1"/>
  <c r="H36" i="10" a="1"/>
  <c r="H36" i="10" s="1"/>
  <c r="D16" i="10" a="1"/>
  <c r="D16" i="10" s="1"/>
  <c r="D17" i="10" a="1"/>
  <c r="D17" i="10" s="1"/>
  <c r="D18" i="10" a="1"/>
  <c r="D18" i="10" s="1"/>
  <c r="D15" i="10" a="1"/>
  <c r="D15" i="10" s="1"/>
  <c r="BH40" i="10" a="1"/>
  <c r="BH40" i="10" s="1"/>
  <c r="BH38" i="10" a="1"/>
  <c r="BH38" i="10" s="1"/>
  <c r="BH39" i="10" a="1"/>
  <c r="BH39" i="10" s="1"/>
  <c r="BM39" i="10"/>
  <c r="BH37" i="10" a="1"/>
  <c r="BH37" i="10" s="1"/>
  <c r="F38" i="10" a="1"/>
  <c r="F38" i="10" s="1"/>
  <c r="H39" i="10" a="1"/>
  <c r="H39" i="10" s="1"/>
  <c r="H40" i="10" a="1"/>
  <c r="H40" i="10" s="1"/>
  <c r="J40" i="10" s="1"/>
  <c r="H37" i="10" a="1"/>
  <c r="H37" i="10" s="1"/>
  <c r="BM37" i="10"/>
  <c r="BM38" i="10"/>
  <c r="J38" i="10" s="1"/>
  <c r="F37" i="10" a="1"/>
  <c r="F37" i="10" s="1"/>
  <c r="BH36" i="10" a="1"/>
  <c r="BH36" i="10" s="1"/>
  <c r="BM36" i="10"/>
  <c r="J36" i="10" s="1"/>
  <c r="I30" i="10"/>
  <c r="I31" i="10" s="1"/>
  <c r="J37" i="10" l="1"/>
  <c r="P37" i="10" s="1"/>
  <c r="H60" i="10"/>
  <c r="F60" i="10"/>
  <c r="P40" i="10"/>
  <c r="N40" i="10"/>
  <c r="L40" i="10"/>
  <c r="P38" i="10"/>
  <c r="L38" i="10"/>
  <c r="N38" i="10"/>
  <c r="J39" i="10"/>
  <c r="D30" i="10"/>
  <c r="B32" i="10" s="1"/>
  <c r="N31" i="10"/>
  <c r="J31" i="10"/>
  <c r="L37" i="10" l="1"/>
  <c r="N37" i="10"/>
  <c r="N39" i="10"/>
  <c r="L39" i="10"/>
  <c r="P39" i="10"/>
  <c r="N36" i="10"/>
  <c r="P36" i="10"/>
  <c r="L36" i="10"/>
  <c r="M15" i="10"/>
  <c r="K15" i="10"/>
  <c r="I15" i="10"/>
  <c r="L60" i="10" l="1"/>
  <c r="P60" i="10"/>
  <c r="N60" i="1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<sst xmlns="http://schemas.openxmlformats.org/spreadsheetml/2006/main" count="567" uniqueCount="107">
  <si>
    <t>Feiertage: Niedersachsen</t>
  </si>
  <si>
    <t>Krankenkasse</t>
  </si>
  <si>
    <t>AOK - Niedersachsen</t>
  </si>
  <si>
    <t>Erstattungssatz</t>
  </si>
  <si>
    <t>Neujahrstag</t>
  </si>
  <si>
    <t>Beitragssatz</t>
  </si>
  <si>
    <t>Karfreitag</t>
  </si>
  <si>
    <t>Jahresbeitrag</t>
  </si>
  <si>
    <t>Ostermontag</t>
  </si>
  <si>
    <t>Erstattung</t>
  </si>
  <si>
    <t>Tag der Arbeit</t>
  </si>
  <si>
    <t>fortgezahltes Brutto</t>
  </si>
  <si>
    <t>Christi Himmelfahrt</t>
  </si>
  <si>
    <t>U1 + EFZ - Erstattung</t>
  </si>
  <si>
    <t>Beitr.abzgl.Erstattung</t>
  </si>
  <si>
    <t>Pfingstmontag</t>
  </si>
  <si>
    <t>Tag der Deutschen Einheit</t>
  </si>
  <si>
    <t>Reformationstag</t>
  </si>
  <si>
    <t>Heiligabend</t>
  </si>
  <si>
    <t>1. Weihnachtsfeiertag</t>
  </si>
  <si>
    <t>2. Weihnachtsfeiertag</t>
  </si>
  <si>
    <t>Knappschaft Bahn See</t>
  </si>
  <si>
    <t>TKK bis 30.09.2022</t>
  </si>
  <si>
    <t>TKK ab 01.10.2021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</si>
  <si>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</si>
  <si>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</si>
  <si>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</si>
  <si>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</si>
  <si>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</si>
  <si>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</si>
  <si>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</si>
  <si>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</si>
  <si>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</si>
  <si>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</si>
  <si>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</si>
  <si>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</si>
  <si>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Name</t>
  </si>
  <si>
    <t>Pers.-Nr.:</t>
  </si>
  <si>
    <t>Arbeitszeit ab</t>
  </si>
  <si>
    <t>Gehalt ab</t>
  </si>
  <si>
    <t>Montag</t>
  </si>
  <si>
    <t>Dienstag</t>
  </si>
  <si>
    <t>Lohn ab</t>
  </si>
  <si>
    <t>Mittwoch</t>
  </si>
  <si>
    <t>Donnerstag</t>
  </si>
  <si>
    <t>Urlaubsgeld im</t>
  </si>
  <si>
    <t>Freitag</t>
  </si>
  <si>
    <t>Weihnachtsgeld im</t>
  </si>
  <si>
    <t>Samstag</t>
  </si>
  <si>
    <t>Eintritt</t>
  </si>
  <si>
    <t>Tage</t>
  </si>
  <si>
    <t>Sonntag</t>
  </si>
  <si>
    <t>Austritt</t>
  </si>
  <si>
    <t>Urlaub</t>
  </si>
  <si>
    <t>Urlaubs-
tage</t>
  </si>
  <si>
    <t>von</t>
  </si>
  <si>
    <t>bis</t>
  </si>
  <si>
    <t>Arbeits-
stunden</t>
  </si>
  <si>
    <t>Zuschläge</t>
  </si>
  <si>
    <t>Über-
stunden</t>
  </si>
  <si>
    <t>Arbeitstage</t>
  </si>
  <si>
    <t>SV-Brutto</t>
  </si>
  <si>
    <t>Summe Urlaub</t>
  </si>
  <si>
    <t>Anspruch</t>
  </si>
  <si>
    <t>Gesamt</t>
  </si>
  <si>
    <t>Resturlaub</t>
  </si>
  <si>
    <t xml:space="preserve">Entgeltfortzahlung </t>
  </si>
  <si>
    <t>Kalender-
tage</t>
  </si>
  <si>
    <t>Arbeits-</t>
  </si>
  <si>
    <t>fortgezahltes 
Brutto</t>
  </si>
  <si>
    <t>Erstattungssätze arbeitstägliche Berechnungsmethode</t>
  </si>
  <si>
    <t>fortgezahltes
Brutto</t>
  </si>
  <si>
    <t>Erstattungssätze Kalendertägliche Berechnungsmethode</t>
  </si>
  <si>
    <t>Erstattungssätze Dreißigstel Berechnungsmethode</t>
  </si>
  <si>
    <t>tage</t>
  </si>
  <si>
    <t>stunden</t>
  </si>
  <si>
    <t>Summe Krankheitstage</t>
  </si>
  <si>
    <t>Krank mit Krankengeld ohne 
Entgeltfortzahlung</t>
  </si>
  <si>
    <t>Sonderurlaub
(bezahlte Freistellung)</t>
  </si>
  <si>
    <t>Elternzeit</t>
  </si>
  <si>
    <t>Überstundenabbau</t>
  </si>
  <si>
    <t>Ausgeschieden</t>
  </si>
  <si>
    <t>erster Tag
des Monats</t>
  </si>
  <si>
    <t>letzter Tag 
des Monats</t>
  </si>
  <si>
    <t>Arbeits-
tage</t>
  </si>
  <si>
    <t>Jan.</t>
  </si>
  <si>
    <t>Feb.</t>
  </si>
  <si>
    <t>Aug.</t>
  </si>
  <si>
    <t>Sept.</t>
  </si>
  <si>
    <t>Okt.</t>
  </si>
  <si>
    <t>Nov.</t>
  </si>
  <si>
    <t>Dez.</t>
  </si>
  <si>
    <t>Kind krank m. Krankengeld
(Pflege krankes Kind)</t>
  </si>
  <si>
    <t>Erstattungssätze Stundenlohnempfänger</t>
  </si>
  <si>
    <t>erster Tag
im Jahr</t>
  </si>
  <si>
    <t>erster Tag im
Folgejahr</t>
  </si>
  <si>
    <t>Erstattungssätze</t>
  </si>
  <si>
    <r>
      <rPr>
        <b/>
        <sz val="15"/>
        <rFont val="Arial"/>
        <family val="2"/>
      </rPr>
      <t xml:space="preserve"> </t>
    </r>
    <r>
      <rPr>
        <b/>
        <u/>
        <sz val="15"/>
        <rFont val="Arial"/>
        <family val="2"/>
      </rPr>
      <t>Feiertage, Umlage und</t>
    </r>
  </si>
  <si>
    <t>letzter Tag
im Jahr</t>
  </si>
  <si>
    <t>Jahresurlaubsanspr.</t>
  </si>
  <si>
    <t>R</t>
  </si>
  <si>
    <t>Kalendar Stundenlohnempfänger - Berechnung mit Feiertagen</t>
  </si>
  <si>
    <t>Kalendar Gehaltsempfänger - Berechnung ohne Feiertage</t>
  </si>
  <si>
    <t>Lohnempfänger</t>
  </si>
  <si>
    <t>Lohnempf.mit Lohnerhöhung</t>
  </si>
  <si>
    <t>Gehaltsempfänger</t>
  </si>
  <si>
    <t>Gehaltsempf.mit Gehaltserhöhung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</si>
</sst>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0\ &quot;€&quot;"/>
    <numFmt numFmtId="165" formatCode="#,##0.00\ [$€-407];[Red]\-#,##0.00\ [$€-407]"/>
    <numFmt numFmtId="166" formatCode="dd/mm/yy"/>
    <numFmt numFmtId="167" formatCode="mm"/>
    <numFmt numFmtId="168" formatCode="ddd/"/>
    <numFmt numFmtId="169" formatCode="d"/>
    <numFmt numFmtId="170" formatCode="0.00\ &quot;Std.&quot;"/>
    <numFmt numFmtId="171" formatCode="dd/mm/yy;@"/>
    <numFmt numFmtId="172" formatCode="mmmm"/>
    <numFmt numFmtId="173" formatCode="0.00\ %"/>
    <numFmt numFmtId="174" formatCode="0\ &quot;a. Vj.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24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name val="Arial"/>
      <family val="2"/>
    </font>
    <font>
      <b/>
      <u/>
      <sz val="15"/>
      <name val="Arial"/>
      <family val="2"/>
    </font>
    <font>
      <b/>
      <sz val="11"/>
      <name val="Calibri"/>
      <family val="2"/>
      <scheme val="minor"/>
    </font>
    <font>
      <sz val="11"/>
      <color theme="1"/>
      <name val="Wingdings 2"/>
      <family val="1"/>
      <charset val="2"/>
    </font>
    <font>
      <sz val="10"/>
      <color theme="2" tint="-0.249977111117893"/>
      <name val="Arial"/>
      <family val="2"/>
    </font>
    <font>
      <sz val="11"/>
      <color theme="2" tint="-0.249977111117893"/>
      <name val="Calibri"/>
      <family val="2"/>
      <scheme val="minor"/>
    </font>
    <font>
      <sz val="14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FF950E"/>
        <bgColor rgb="FFCC9900"/>
      </patternFill>
    </fill>
    <fill>
      <patternFill patternType="solid">
        <fgColor rgb="FFFFFF66"/>
        <bgColor rgb="FFFFFF00"/>
      </patternFill>
    </fill>
    <fill>
      <patternFill patternType="solid">
        <fgColor rgb="FFCCFFCC"/>
        <bgColor rgb="FFCFE7F5"/>
      </patternFill>
    </fill>
    <fill>
      <patternFill patternType="solid">
        <fgColor rgb="FF00CC00"/>
        <bgColor rgb="FF008000"/>
      </patternFill>
    </fill>
    <fill>
      <patternFill patternType="solid">
        <fgColor rgb="FFFF3333"/>
        <bgColor rgb="FFFF6666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rgb="FFCFE7F5"/>
      </patternFill>
    </fill>
    <fill>
      <patternFill patternType="solid">
        <fgColor rgb="FFCCFFCC"/>
        <bgColor rgb="FFFFFFFF"/>
      </patternFill>
    </fill>
    <fill>
      <patternFill patternType="solid">
        <fgColor rgb="FFCFE7F5"/>
        <bgColor rgb="FFDDDDDD"/>
      </patternFill>
    </fill>
    <fill>
      <patternFill patternType="solid">
        <fgColor rgb="FF3399FF"/>
        <bgColor rgb="FF00CCFF"/>
      </patternFill>
    </fill>
    <fill>
      <patternFill patternType="solid">
        <fgColor rgb="FFFFCCFF"/>
        <bgColor rgb="FFDDDDDD"/>
      </patternFill>
    </fill>
    <fill>
      <patternFill patternType="solid">
        <fgColor rgb="FFE6E6FF"/>
        <bgColor indexed="64"/>
      </patternFill>
    </fill>
    <fill>
      <patternFill patternType="solid">
        <fgColor rgb="FFFFFFCC"/>
        <bgColor rgb="FFDDDDDD"/>
      </patternFill>
    </fill>
    <fill>
      <patternFill patternType="solid">
        <fgColor rgb="FFCFE7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FE7F5"/>
        <bgColor rgb="FF99FF99"/>
      </patternFill>
    </fill>
    <fill>
      <patternFill patternType="solid">
        <fgColor rgb="FFB8D8F0"/>
        <bgColor indexed="64"/>
      </patternFill>
    </fill>
    <fill>
      <patternFill patternType="solid">
        <fgColor rgb="FFB8D8F0"/>
        <bgColor rgb="FF99FF99"/>
      </patternFill>
    </fill>
    <fill>
      <patternFill patternType="solid">
        <fgColor rgb="FF66FF00"/>
        <bgColor indexed="64"/>
      </patternFill>
    </fill>
    <fill>
      <patternFill patternType="solid">
        <fgColor rgb="FFFF3131"/>
        <bgColor indexed="64"/>
      </patternFill>
    </fill>
    <fill>
      <patternFill patternType="solid">
        <fgColor rgb="FFFF3131"/>
        <bgColor rgb="FFFF6666"/>
      </patternFill>
    </fill>
    <fill>
      <patternFill patternType="solid">
        <fgColor rgb="FFFF6666"/>
        <bgColor rgb="FFFF6600"/>
      </patternFill>
    </fill>
    <fill>
      <patternFill patternType="solid">
        <fgColor rgb="FFFF00FF"/>
        <bgColor rgb="FFFF00FF"/>
      </patternFill>
    </fill>
    <fill>
      <patternFill patternType="solid">
        <fgColor rgb="FF990000"/>
        <bgColor rgb="FF800000"/>
      </patternFill>
    </fill>
    <fill>
      <patternFill patternType="solid">
        <fgColor rgb="FF99FFFF"/>
        <bgColor rgb="FFCCFFCC"/>
      </patternFill>
    </fill>
    <fill>
      <patternFill patternType="solid">
        <fgColor rgb="FFCC9900"/>
        <bgColor rgb="FFFF950E"/>
      </patternFill>
    </fill>
    <fill>
      <patternFill patternType="solid">
        <fgColor rgb="FF808080"/>
        <bgColor rgb="FF969696"/>
      </patternFill>
    </fill>
    <fill>
      <patternFill patternType="solid">
        <fgColor rgb="FFCCFFCC"/>
        <bgColor indexed="64"/>
      </patternFill>
    </fill>
    <fill>
      <patternFill patternType="solid">
        <fgColor rgb="FFF4B084"/>
        <bgColor rgb="FFCC9900"/>
      </patternFill>
    </fill>
    <fill>
      <patternFill patternType="solid">
        <fgColor rgb="FFFF3333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3333"/>
        <bgColor rgb="FFFF6600"/>
      </patternFill>
    </fill>
    <fill>
      <patternFill patternType="solid">
        <fgColor rgb="FF99FFCC"/>
        <bgColor rgb="FFCFE7F5"/>
      </patternFill>
    </fill>
    <fill>
      <patternFill patternType="solid">
        <fgColor rgb="FFFFFF99"/>
        <bgColor rgb="FFCFE7F5"/>
      </patternFill>
    </fill>
  </fills>
  <borders count="4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406">
    <xf numFmtId="0" fontId="0" fillId="0" borderId="0" xfId="0"/>
    <xf numFmtId="0" fontId="3" fillId="0" borderId="0" xfId="0" applyFont="1"/>
    <xf numFmtId="0" fontId="5" fillId="0" borderId="0" xfId="0" applyFont="1"/>
    <xf numFmtId="10" fontId="5" fillId="7" borderId="1" xfId="0" applyNumberFormat="1" applyFont="1" applyFill="1" applyBorder="1"/>
    <xf numFmtId="14" fontId="5" fillId="7" borderId="2" xfId="0" applyNumberFormat="1" applyFont="1" applyFill="1" applyBorder="1" applyAlignment="1">
      <alignment horizontal="center" wrapText="1"/>
    </xf>
    <xf numFmtId="14" fontId="5" fillId="10" borderId="2" xfId="0" applyNumberFormat="1" applyFont="1" applyFill="1" applyBorder="1" applyAlignment="1">
      <alignment horizontal="center" wrapText="1"/>
    </xf>
    <xf numFmtId="165" fontId="5" fillId="10" borderId="1" xfId="0" applyNumberFormat="1" applyFont="1" applyFill="1" applyBorder="1"/>
    <xf numFmtId="14" fontId="5" fillId="0" borderId="2" xfId="0" applyNumberFormat="1" applyFont="1" applyBorder="1"/>
    <xf numFmtId="14" fontId="0" fillId="0" borderId="2" xfId="0" applyNumberFormat="1" applyBorder="1"/>
    <xf numFmtId="167" fontId="3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169" fontId="8" fillId="13" borderId="1" xfId="0" applyNumberFormat="1" applyFont="1" applyFill="1" applyBorder="1" applyAlignment="1">
      <alignment horizontal="center" vertical="center" wrapText="1"/>
    </xf>
    <xf numFmtId="0" fontId="9" fillId="15" borderId="1" xfId="0" applyFont="1" applyFill="1" applyBorder="1" applyAlignment="1">
      <alignment horizontal="center"/>
    </xf>
    <xf numFmtId="14" fontId="5" fillId="14" borderId="1" xfId="0" applyNumberFormat="1" applyFont="1" applyFill="1" applyBorder="1" applyAlignment="1">
      <alignment horizontal="right"/>
    </xf>
    <xf numFmtId="164" fontId="10" fillId="16" borderId="1" xfId="0" applyNumberFormat="1" applyFont="1" applyFill="1" applyBorder="1" applyAlignment="1">
      <alignment horizontal="right"/>
    </xf>
    <xf numFmtId="170" fontId="10" fillId="15" borderId="1" xfId="0" applyNumberFormat="1" applyFont="1" applyFill="1" applyBorder="1" applyAlignment="1">
      <alignment horizontal="right" wrapText="1"/>
    </xf>
    <xf numFmtId="170" fontId="5" fillId="17" borderId="1" xfId="0" applyNumberFormat="1" applyFont="1" applyFill="1" applyBorder="1" applyAlignment="1">
      <alignment horizontal="right"/>
    </xf>
    <xf numFmtId="9" fontId="10" fillId="16" borderId="1" xfId="0" applyNumberFormat="1" applyFont="1" applyFill="1" applyBorder="1"/>
    <xf numFmtId="49" fontId="4" fillId="7" borderId="8" xfId="0" applyNumberFormat="1" applyFont="1" applyFill="1" applyBorder="1" applyAlignment="1">
      <alignment horizontal="left"/>
    </xf>
    <xf numFmtId="0" fontId="10" fillId="0" borderId="0" xfId="0" applyFont="1"/>
    <xf numFmtId="170" fontId="10" fillId="18" borderId="1" xfId="0" applyNumberFormat="1" applyFont="1" applyFill="1" applyBorder="1" applyAlignment="1">
      <alignment horizontal="right" wrapText="1"/>
    </xf>
    <xf numFmtId="170" fontId="5" fillId="19" borderId="1" xfId="0" applyNumberFormat="1" applyFont="1" applyFill="1" applyBorder="1" applyAlignment="1">
      <alignment horizontal="right"/>
    </xf>
    <xf numFmtId="14" fontId="4" fillId="14" borderId="9" xfId="0" applyNumberFormat="1" applyFont="1" applyFill="1" applyBorder="1" applyAlignment="1">
      <alignment horizontal="left"/>
    </xf>
    <xf numFmtId="0" fontId="10" fillId="15" borderId="2" xfId="0" applyFont="1" applyFill="1" applyBorder="1"/>
    <xf numFmtId="0" fontId="10" fillId="15" borderId="4" xfId="0" applyFont="1" applyFill="1" applyBorder="1"/>
    <xf numFmtId="0" fontId="9" fillId="16" borderId="1" xfId="0" applyFont="1" applyFill="1" applyBorder="1"/>
    <xf numFmtId="0" fontId="10" fillId="20" borderId="12" xfId="0" applyFont="1" applyFill="1" applyBorder="1" applyAlignment="1">
      <alignment horizontal="center" vertical="center" wrapText="1"/>
    </xf>
    <xf numFmtId="171" fontId="10" fillId="15" borderId="12" xfId="0" applyNumberFormat="1" applyFont="1" applyFill="1" applyBorder="1" applyAlignment="1">
      <alignment horizontal="center" vertical="center" wrapText="1"/>
    </xf>
    <xf numFmtId="0" fontId="10" fillId="16" borderId="12" xfId="0" applyFont="1" applyFill="1" applyBorder="1" applyAlignment="1">
      <alignment horizontal="center" vertical="center" wrapText="1"/>
    </xf>
    <xf numFmtId="0" fontId="0" fillId="0" borderId="14" xfId="0" applyBorder="1"/>
    <xf numFmtId="0" fontId="10" fillId="18" borderId="1" xfId="0" applyFont="1" applyFill="1" applyBorder="1"/>
    <xf numFmtId="0" fontId="5" fillId="10" borderId="3" xfId="0" applyFont="1" applyFill="1" applyBorder="1"/>
    <xf numFmtId="0" fontId="10" fillId="15" borderId="1" xfId="0" applyFont="1" applyFill="1" applyBorder="1"/>
    <xf numFmtId="2" fontId="10" fillId="16" borderId="1" xfId="0" applyNumberFormat="1" applyFont="1" applyFill="1" applyBorder="1"/>
    <xf numFmtId="0" fontId="10" fillId="15" borderId="1" xfId="0" applyFont="1" applyFill="1" applyBorder="1" applyAlignment="1">
      <alignment wrapText="1"/>
    </xf>
    <xf numFmtId="164" fontId="10" fillId="16" borderId="1" xfId="0" applyNumberFormat="1" applyFont="1" applyFill="1" applyBorder="1"/>
    <xf numFmtId="0" fontId="9" fillId="18" borderId="1" xfId="0" applyFont="1" applyFill="1" applyBorder="1" applyAlignment="1">
      <alignment horizontal="center"/>
    </xf>
    <xf numFmtId="2" fontId="9" fillId="16" borderId="1" xfId="0" applyNumberFormat="1" applyFont="1" applyFill="1" applyBorder="1"/>
    <xf numFmtId="0" fontId="9" fillId="18" borderId="1" xfId="0" applyFont="1" applyFill="1" applyBorder="1"/>
    <xf numFmtId="0" fontId="9" fillId="18" borderId="1" xfId="0" applyFont="1" applyFill="1" applyBorder="1" applyAlignment="1">
      <alignment wrapText="1"/>
    </xf>
    <xf numFmtId="164" fontId="9" fillId="16" borderId="1" xfId="0" applyNumberFormat="1" applyFont="1" applyFill="1" applyBorder="1"/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6" borderId="2" xfId="0" applyFont="1" applyFill="1" applyBorder="1"/>
    <xf numFmtId="0" fontId="4" fillId="6" borderId="3" xfId="0" applyFont="1" applyFill="1" applyBorder="1"/>
    <xf numFmtId="0" fontId="5" fillId="6" borderId="1" xfId="0" applyFont="1" applyFill="1" applyBorder="1" applyAlignment="1">
      <alignment horizontal="center"/>
    </xf>
    <xf numFmtId="166" fontId="5" fillId="4" borderId="1" xfId="0" applyNumberFormat="1" applyFont="1" applyFill="1" applyBorder="1" applyAlignment="1">
      <alignment horizontal="center"/>
    </xf>
    <xf numFmtId="166" fontId="5" fillId="8" borderId="1" xfId="0" applyNumberFormat="1" applyFont="1" applyFill="1" applyBorder="1" applyAlignment="1">
      <alignment horizontal="center"/>
    </xf>
    <xf numFmtId="166" fontId="5" fillId="9" borderId="1" xfId="0" applyNumberFormat="1" applyFont="1" applyFill="1" applyBorder="1" applyAlignment="1">
      <alignment horizontal="center"/>
    </xf>
    <xf numFmtId="166" fontId="5" fillId="7" borderId="1" xfId="0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/>
    </xf>
    <xf numFmtId="0" fontId="9" fillId="16" borderId="12" xfId="0" applyFont="1" applyFill="1" applyBorder="1" applyAlignment="1">
      <alignment horizontal="center" vertical="center" wrapText="1"/>
    </xf>
    <xf numFmtId="174" fontId="9" fillId="15" borderId="12" xfId="0" applyNumberFormat="1" applyFont="1" applyFill="1" applyBorder="1" applyAlignment="1">
      <alignment horizontal="center" vertical="center" wrapText="1"/>
    </xf>
    <xf numFmtId="165" fontId="5" fillId="10" borderId="1" xfId="0" applyNumberFormat="1" applyFont="1" applyFill="1" applyBorder="1" applyAlignment="1">
      <alignment horizontal="right"/>
    </xf>
    <xf numFmtId="0" fontId="5" fillId="10" borderId="1" xfId="0" applyFont="1" applyFill="1" applyBorder="1" applyAlignment="1">
      <alignment horizontal="right"/>
    </xf>
    <xf numFmtId="165" fontId="5" fillId="7" borderId="1" xfId="0" applyNumberFormat="1" applyFont="1" applyFill="1" applyBorder="1" applyAlignment="1">
      <alignment horizontal="right"/>
    </xf>
    <xf numFmtId="10" fontId="5" fillId="7" borderId="1" xfId="0" applyNumberFormat="1" applyFont="1" applyFill="1" applyBorder="1" applyAlignment="1">
      <alignment horizontal="right"/>
    </xf>
    <xf numFmtId="165" fontId="5" fillId="7" borderId="1" xfId="0" applyNumberFormat="1" applyFont="1" applyFill="1" applyBorder="1"/>
    <xf numFmtId="164" fontId="5" fillId="10" borderId="1" xfId="0" applyNumberFormat="1" applyFont="1" applyFill="1" applyBorder="1" applyAlignment="1">
      <alignment horizontal="right"/>
    </xf>
    <xf numFmtId="10" fontId="5" fillId="7" borderId="30" xfId="0" applyNumberFormat="1" applyFont="1" applyFill="1" applyBorder="1"/>
    <xf numFmtId="0" fontId="5" fillId="10" borderId="30" xfId="0" applyFont="1" applyFill="1" applyBorder="1"/>
    <xf numFmtId="165" fontId="5" fillId="7" borderId="30" xfId="0" applyNumberFormat="1" applyFont="1" applyFill="1" applyBorder="1"/>
    <xf numFmtId="165" fontId="5" fillId="10" borderId="30" xfId="0" applyNumberFormat="1" applyFont="1" applyFill="1" applyBorder="1"/>
    <xf numFmtId="164" fontId="4" fillId="7" borderId="39" xfId="0" applyNumberFormat="1" applyFont="1" applyFill="1" applyBorder="1"/>
    <xf numFmtId="0" fontId="4" fillId="7" borderId="41" xfId="0" applyFont="1" applyFill="1" applyBorder="1"/>
    <xf numFmtId="164" fontId="4" fillId="7" borderId="39" xfId="0" applyNumberFormat="1" applyFont="1" applyFill="1" applyBorder="1" applyAlignment="1">
      <alignment horizontal="right"/>
    </xf>
    <xf numFmtId="10" fontId="5" fillId="7" borderId="30" xfId="0" applyNumberFormat="1" applyFont="1" applyFill="1" applyBorder="1" applyAlignment="1">
      <alignment horizontal="right"/>
    </xf>
    <xf numFmtId="0" fontId="5" fillId="10" borderId="30" xfId="0" applyFont="1" applyFill="1" applyBorder="1" applyAlignment="1">
      <alignment horizontal="right"/>
    </xf>
    <xf numFmtId="165" fontId="5" fillId="7" borderId="30" xfId="0" applyNumberFormat="1" applyFont="1" applyFill="1" applyBorder="1" applyAlignment="1">
      <alignment horizontal="right"/>
    </xf>
    <xf numFmtId="165" fontId="5" fillId="10" borderId="30" xfId="0" applyNumberFormat="1" applyFont="1" applyFill="1" applyBorder="1" applyAlignment="1">
      <alignment horizontal="right"/>
    </xf>
    <xf numFmtId="0" fontId="4" fillId="7" borderId="39" xfId="0" applyFont="1" applyFill="1" applyBorder="1" applyAlignment="1">
      <alignment horizontal="right"/>
    </xf>
    <xf numFmtId="0" fontId="4" fillId="7" borderId="41" xfId="0" applyFont="1" applyFill="1" applyBorder="1" applyAlignment="1">
      <alignment horizontal="right"/>
    </xf>
    <xf numFmtId="14" fontId="10" fillId="0" borderId="40" xfId="0" applyNumberFormat="1" applyFont="1" applyBorder="1"/>
    <xf numFmtId="14" fontId="10" fillId="0" borderId="0" xfId="0" applyNumberFormat="1" applyFont="1"/>
    <xf numFmtId="0" fontId="16" fillId="0" borderId="0" xfId="0" applyFont="1" applyAlignment="1">
      <alignment horizontal="center"/>
    </xf>
    <xf numFmtId="0" fontId="5" fillId="10" borderId="2" xfId="0" applyFont="1" applyFill="1" applyBorder="1"/>
    <xf numFmtId="49" fontId="4" fillId="7" borderId="1" xfId="0" applyNumberFormat="1" applyFont="1" applyFill="1" applyBorder="1" applyAlignment="1">
      <alignment horizontal="left"/>
    </xf>
    <xf numFmtId="165" fontId="5" fillId="1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0" fillId="16" borderId="12" xfId="0" applyFont="1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center"/>
    </xf>
    <xf numFmtId="169" fontId="17" fillId="13" borderId="1" xfId="0" applyNumberFormat="1" applyFont="1" applyFill="1" applyBorder="1" applyAlignment="1">
      <alignment horizontal="center" vertical="center" wrapText="1"/>
    </xf>
    <xf numFmtId="169" fontId="18" fillId="13" borderId="1" xfId="0" applyNumberFormat="1" applyFont="1" applyFill="1" applyBorder="1"/>
    <xf numFmtId="9" fontId="10" fillId="16" borderId="1" xfId="0" applyNumberFormat="1" applyFont="1" applyFill="1" applyBorder="1" applyAlignment="1">
      <alignment horizontal="center"/>
    </xf>
    <xf numFmtId="9" fontId="10" fillId="16" borderId="1" xfId="0" applyNumberFormat="1" applyFont="1" applyFill="1" applyBorder="1" applyAlignment="1">
      <alignment horizontal="right"/>
    </xf>
    <xf numFmtId="10" fontId="5" fillId="7" borderId="1" xfId="0" applyNumberFormat="1" applyFont="1" applyFill="1" applyBorder="1" applyAlignment="1">
      <alignment horizontal="right"/>
    </xf>
    <xf numFmtId="0" fontId="5" fillId="10" borderId="2" xfId="0" applyFont="1" applyFill="1" applyBorder="1"/>
    <xf numFmtId="165" fontId="5" fillId="10" borderId="1" xfId="0" applyNumberFormat="1" applyFont="1" applyFill="1" applyBorder="1"/>
    <xf numFmtId="49" fontId="4" fillId="7" borderId="1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10" fillId="16" borderId="12" xfId="0" applyFont="1" applyFill="1" applyBorder="1" applyAlignment="1">
      <alignment horizontal="left" vertical="center" wrapText="1"/>
    </xf>
    <xf numFmtId="0" fontId="4" fillId="4" borderId="1" xfId="0" applyFont="1" applyFill="1" applyBorder="1"/>
    <xf numFmtId="0" fontId="5" fillId="5" borderId="1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 wrapText="1"/>
    </xf>
    <xf numFmtId="0" fontId="14" fillId="2" borderId="40" xfId="0" applyFont="1" applyFill="1" applyBorder="1" applyAlignment="1">
      <alignment horizontal="left" wrapText="1"/>
    </xf>
    <xf numFmtId="0" fontId="14" fillId="2" borderId="16" xfId="0" applyFont="1" applyFill="1" applyBorder="1" applyAlignment="1">
      <alignment horizontal="left" wrapText="1"/>
    </xf>
    <xf numFmtId="0" fontId="14" fillId="2" borderId="26" xfId="0" applyFont="1" applyFill="1" applyBorder="1" applyAlignment="1">
      <alignment horizontal="left" wrapText="1"/>
    </xf>
    <xf numFmtId="0" fontId="14" fillId="2" borderId="7" xfId="0" applyFont="1" applyFill="1" applyBorder="1" applyAlignment="1">
      <alignment horizontal="left" wrapText="1"/>
    </xf>
    <xf numFmtId="0" fontId="14" fillId="2" borderId="27" xfId="0" applyFont="1" applyFill="1" applyBorder="1" applyAlignment="1">
      <alignment horizontal="left" wrapText="1"/>
    </xf>
    <xf numFmtId="0" fontId="14" fillId="2" borderId="4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2" fillId="30" borderId="40" xfId="0" applyFont="1" applyFill="1" applyBorder="1" applyAlignment="1">
      <alignment horizontal="center" vertical="center" wrapText="1"/>
    </xf>
    <xf numFmtId="0" fontId="2" fillId="30" borderId="0" xfId="0" applyFont="1" applyFill="1" applyAlignment="1">
      <alignment horizontal="center" vertical="center" wrapText="1"/>
    </xf>
    <xf numFmtId="0" fontId="1" fillId="31" borderId="23" xfId="0" applyFont="1" applyFill="1" applyBorder="1" applyAlignment="1">
      <alignment horizontal="center"/>
    </xf>
    <xf numFmtId="0" fontId="1" fillId="31" borderId="24" xfId="0" applyFont="1" applyFill="1" applyBorder="1" applyAlignment="1">
      <alignment horizontal="center"/>
    </xf>
    <xf numFmtId="0" fontId="1" fillId="31" borderId="25" xfId="0" applyFont="1" applyFill="1" applyBorder="1" applyAlignment="1">
      <alignment horizontal="center"/>
    </xf>
    <xf numFmtId="0" fontId="5" fillId="7" borderId="1" xfId="0" applyFont="1" applyFill="1" applyBorder="1"/>
    <xf numFmtId="10" fontId="5" fillId="8" borderId="1" xfId="0" applyNumberFormat="1" applyFont="1" applyFill="1" applyBorder="1" applyAlignment="1">
      <alignment horizontal="right"/>
    </xf>
    <xf numFmtId="10" fontId="5" fillId="9" borderId="1" xfId="0" applyNumberFormat="1" applyFont="1" applyFill="1" applyBorder="1"/>
    <xf numFmtId="0" fontId="4" fillId="3" borderId="1" xfId="0" applyFont="1" applyFill="1" applyBorder="1" applyAlignment="1">
      <alignment horizontal="left" vertical="center"/>
    </xf>
    <xf numFmtId="0" fontId="5" fillId="7" borderId="2" xfId="0" applyFont="1" applyFill="1" applyBorder="1"/>
    <xf numFmtId="165" fontId="5" fillId="7" borderId="29" xfId="0" applyNumberFormat="1" applyFont="1" applyFill="1" applyBorder="1" applyAlignment="1">
      <alignment horizontal="right"/>
    </xf>
    <xf numFmtId="165" fontId="5" fillId="7" borderId="1" xfId="0" applyNumberFormat="1" applyFont="1" applyFill="1" applyBorder="1" applyAlignment="1">
      <alignment horizontal="right"/>
    </xf>
    <xf numFmtId="165" fontId="5" fillId="9" borderId="1" xfId="0" applyNumberFormat="1" applyFont="1" applyFill="1" applyBorder="1"/>
    <xf numFmtId="0" fontId="5" fillId="10" borderId="1" xfId="0" applyFont="1" applyFill="1" applyBorder="1"/>
    <xf numFmtId="0" fontId="5" fillId="10" borderId="2" xfId="0" applyFont="1" applyFill="1" applyBorder="1"/>
    <xf numFmtId="165" fontId="5" fillId="10" borderId="29" xfId="0" applyNumberFormat="1" applyFont="1" applyFill="1" applyBorder="1" applyAlignment="1">
      <alignment horizontal="right"/>
    </xf>
    <xf numFmtId="165" fontId="5" fillId="10" borderId="1" xfId="0" applyNumberFormat="1" applyFont="1" applyFill="1" applyBorder="1" applyAlignment="1">
      <alignment horizontal="right"/>
    </xf>
    <xf numFmtId="165" fontId="5" fillId="10" borderId="1" xfId="0" applyNumberFormat="1" applyFont="1" applyFill="1" applyBorder="1"/>
    <xf numFmtId="164" fontId="5" fillId="10" borderId="29" xfId="0" applyNumberFormat="1" applyFont="1" applyFill="1" applyBorder="1" applyAlignment="1">
      <alignment horizontal="right"/>
    </xf>
    <xf numFmtId="164" fontId="5" fillId="10" borderId="1" xfId="0" applyNumberFormat="1" applyFont="1" applyFill="1" applyBorder="1" applyAlignment="1">
      <alignment horizontal="right"/>
    </xf>
    <xf numFmtId="164" fontId="4" fillId="8" borderId="38" xfId="0" applyNumberFormat="1" applyFont="1" applyFill="1" applyBorder="1" applyAlignment="1">
      <alignment horizontal="right"/>
    </xf>
    <xf numFmtId="164" fontId="4" fillId="8" borderId="39" xfId="0" applyNumberFormat="1" applyFont="1" applyFill="1" applyBorder="1" applyAlignment="1">
      <alignment horizontal="right"/>
    </xf>
    <xf numFmtId="164" fontId="4" fillId="9" borderId="39" xfId="0" applyNumberFormat="1" applyFont="1" applyFill="1" applyBorder="1"/>
    <xf numFmtId="0" fontId="5" fillId="7" borderId="4" xfId="0" applyFont="1" applyFill="1" applyBorder="1"/>
    <xf numFmtId="0" fontId="5" fillId="10" borderId="4" xfId="0" applyFont="1" applyFill="1" applyBorder="1"/>
    <xf numFmtId="0" fontId="4" fillId="4" borderId="2" xfId="0" applyFont="1" applyFill="1" applyBorder="1"/>
    <xf numFmtId="0" fontId="1" fillId="31" borderId="43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left"/>
    </xf>
    <xf numFmtId="0" fontId="5" fillId="11" borderId="1" xfId="0" applyFont="1" applyFill="1" applyBorder="1" applyAlignment="1">
      <alignment horizontal="left"/>
    </xf>
    <xf numFmtId="0" fontId="5" fillId="11" borderId="30" xfId="0" applyFont="1" applyFill="1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5" fillId="0" borderId="4" xfId="0" applyFont="1" applyBorder="1"/>
    <xf numFmtId="165" fontId="5" fillId="9" borderId="1" xfId="0" applyNumberFormat="1" applyFont="1" applyFill="1" applyBorder="1" applyAlignment="1">
      <alignment horizontal="right"/>
    </xf>
    <xf numFmtId="0" fontId="5" fillId="10" borderId="1" xfId="0" applyFont="1" applyFill="1" applyBorder="1" applyAlignment="1">
      <alignment horizontal="right"/>
    </xf>
    <xf numFmtId="0" fontId="5" fillId="10" borderId="29" xfId="0" applyFont="1" applyFill="1" applyBorder="1" applyAlignment="1">
      <alignment horizontal="right"/>
    </xf>
    <xf numFmtId="10" fontId="5" fillId="4" borderId="1" xfId="0" applyNumberFormat="1" applyFont="1" applyFill="1" applyBorder="1" applyAlignment="1">
      <alignment horizontal="right"/>
    </xf>
    <xf numFmtId="0" fontId="5" fillId="6" borderId="1" xfId="0" applyFont="1" applyFill="1" applyBorder="1" applyAlignment="1">
      <alignment horizontal="left"/>
    </xf>
    <xf numFmtId="10" fontId="5" fillId="7" borderId="1" xfId="0" applyNumberFormat="1" applyFont="1" applyFill="1" applyBorder="1" applyAlignment="1">
      <alignment horizontal="right"/>
    </xf>
    <xf numFmtId="10" fontId="5" fillId="9" borderId="1" xfId="0" applyNumberFormat="1" applyFont="1" applyFill="1" applyBorder="1" applyAlignment="1">
      <alignment horizontal="right"/>
    </xf>
    <xf numFmtId="0" fontId="4" fillId="8" borderId="38" xfId="0" applyFont="1" applyFill="1" applyBorder="1" applyAlignment="1">
      <alignment horizontal="right"/>
    </xf>
    <xf numFmtId="0" fontId="4" fillId="8" borderId="39" xfId="0" applyFont="1" applyFill="1" applyBorder="1" applyAlignment="1">
      <alignment horizontal="right"/>
    </xf>
    <xf numFmtId="0" fontId="4" fillId="4" borderId="38" xfId="0" applyFont="1" applyFill="1" applyBorder="1" applyAlignment="1">
      <alignment horizontal="right"/>
    </xf>
    <xf numFmtId="0" fontId="4" fillId="4" borderId="39" xfId="0" applyFont="1" applyFill="1" applyBorder="1" applyAlignment="1">
      <alignment horizontal="right"/>
    </xf>
    <xf numFmtId="0" fontId="4" fillId="7" borderId="39" xfId="0" applyFont="1" applyFill="1" applyBorder="1" applyAlignment="1">
      <alignment horizontal="right"/>
    </xf>
    <xf numFmtId="0" fontId="4" fillId="9" borderId="39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5" fillId="7" borderId="1" xfId="0" applyFont="1" applyFill="1" applyBorder="1" applyAlignment="1">
      <alignment horizontal="left"/>
    </xf>
    <xf numFmtId="10" fontId="5" fillId="8" borderId="4" xfId="0" applyNumberFormat="1" applyFont="1" applyFill="1" applyBorder="1" applyAlignment="1">
      <alignment horizontal="right"/>
    </xf>
    <xf numFmtId="0" fontId="5" fillId="5" borderId="4" xfId="0" applyFont="1" applyFill="1" applyBorder="1" applyAlignment="1">
      <alignment horizontal="left"/>
    </xf>
    <xf numFmtId="0" fontId="5" fillId="5" borderId="30" xfId="0" applyFont="1" applyFill="1" applyBorder="1" applyAlignment="1">
      <alignment horizontal="left"/>
    </xf>
    <xf numFmtId="0" fontId="4" fillId="8" borderId="35" xfId="0" applyFont="1" applyFill="1" applyBorder="1" applyAlignment="1">
      <alignment horizontal="right"/>
    </xf>
    <xf numFmtId="0" fontId="5" fillId="10" borderId="4" xfId="0" applyFont="1" applyFill="1" applyBorder="1" applyAlignment="1">
      <alignment horizontal="right"/>
    </xf>
    <xf numFmtId="165" fontId="5" fillId="7" borderId="4" xfId="0" applyNumberFormat="1" applyFont="1" applyFill="1" applyBorder="1" applyAlignment="1">
      <alignment horizontal="right"/>
    </xf>
    <xf numFmtId="165" fontId="5" fillId="10" borderId="4" xfId="0" applyNumberFormat="1" applyFont="1" applyFill="1" applyBorder="1" applyAlignment="1">
      <alignment horizontal="right"/>
    </xf>
    <xf numFmtId="0" fontId="5" fillId="6" borderId="4" xfId="0" applyFont="1" applyFill="1" applyBorder="1" applyAlignment="1">
      <alignment horizontal="left"/>
    </xf>
    <xf numFmtId="0" fontId="5" fillId="6" borderId="30" xfId="0" applyFont="1" applyFill="1" applyBorder="1" applyAlignment="1">
      <alignment horizontal="left"/>
    </xf>
    <xf numFmtId="10" fontId="5" fillId="4" borderId="4" xfId="0" applyNumberFormat="1" applyFont="1" applyFill="1" applyBorder="1" applyAlignment="1">
      <alignment horizontal="right"/>
    </xf>
    <xf numFmtId="0" fontId="4" fillId="4" borderId="35" xfId="0" applyFont="1" applyFill="1" applyBorder="1" applyAlignment="1">
      <alignment horizontal="right"/>
    </xf>
    <xf numFmtId="0" fontId="0" fillId="13" borderId="1" xfId="0" applyFill="1" applyBorder="1" applyAlignment="1">
      <alignment horizontal="center"/>
    </xf>
    <xf numFmtId="0" fontId="19" fillId="0" borderId="44" xfId="0" applyFont="1" applyBorder="1" applyAlignment="1">
      <alignment horizontal="right" vertical="center" textRotation="90"/>
    </xf>
    <xf numFmtId="164" fontId="9" fillId="13" borderId="1" xfId="0" applyNumberFormat="1" applyFont="1" applyFill="1" applyBorder="1" applyAlignment="1">
      <alignment horizontal="center"/>
    </xf>
    <xf numFmtId="0" fontId="10" fillId="13" borderId="1" xfId="0" applyFont="1" applyFill="1" applyBorder="1" applyAlignment="1">
      <alignment horizontal="center"/>
    </xf>
    <xf numFmtId="0" fontId="10" fillId="13" borderId="2" xfId="0" applyFont="1" applyFill="1" applyBorder="1" applyAlignment="1">
      <alignment horizontal="center"/>
    </xf>
    <xf numFmtId="0" fontId="10" fillId="13" borderId="3" xfId="0" applyFont="1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165" fontId="5" fillId="4" borderId="2" xfId="0" applyNumberFormat="1" applyFont="1" applyFill="1" applyBorder="1" applyAlignment="1">
      <alignment horizontal="right"/>
    </xf>
    <xf numFmtId="0" fontId="5" fillId="4" borderId="4" xfId="0" applyFont="1" applyFill="1" applyBorder="1" applyAlignment="1">
      <alignment horizontal="right"/>
    </xf>
    <xf numFmtId="165" fontId="5" fillId="4" borderId="4" xfId="0" applyNumberFormat="1" applyFont="1" applyFill="1" applyBorder="1" applyAlignment="1">
      <alignment horizontal="right"/>
    </xf>
    <xf numFmtId="14" fontId="10" fillId="13" borderId="1" xfId="0" applyNumberFormat="1" applyFont="1" applyFill="1" applyBorder="1" applyAlignment="1">
      <alignment horizontal="center"/>
    </xf>
    <xf numFmtId="165" fontId="5" fillId="8" borderId="2" xfId="0" applyNumberFormat="1" applyFont="1" applyFill="1" applyBorder="1" applyAlignment="1">
      <alignment horizontal="right"/>
    </xf>
    <xf numFmtId="165" fontId="5" fillId="8" borderId="32" xfId="0" applyNumberFormat="1" applyFont="1" applyFill="1" applyBorder="1" applyAlignment="1">
      <alignment horizontal="right"/>
    </xf>
    <xf numFmtId="165" fontId="5" fillId="8" borderId="1" xfId="0" applyNumberFormat="1" applyFont="1" applyFill="1" applyBorder="1" applyAlignment="1">
      <alignment horizontal="right"/>
    </xf>
    <xf numFmtId="0" fontId="5" fillId="8" borderId="1" xfId="0" applyFont="1" applyFill="1" applyBorder="1" applyAlignment="1">
      <alignment horizontal="right"/>
    </xf>
    <xf numFmtId="165" fontId="5" fillId="6" borderId="39" xfId="0" applyNumberFormat="1" applyFont="1" applyFill="1" applyBorder="1" applyAlignment="1">
      <alignment horizontal="right"/>
    </xf>
    <xf numFmtId="165" fontId="5" fillId="6" borderId="41" xfId="0" applyNumberFormat="1" applyFont="1" applyFill="1" applyBorder="1" applyAlignment="1">
      <alignment horizontal="right"/>
    </xf>
    <xf numFmtId="165" fontId="5" fillId="6" borderId="33" xfId="0" applyNumberFormat="1" applyFont="1" applyFill="1" applyBorder="1" applyAlignment="1">
      <alignment horizontal="center"/>
    </xf>
    <xf numFmtId="165" fontId="5" fillId="6" borderId="35" xfId="0" applyNumberFormat="1" applyFont="1" applyFill="1" applyBorder="1" applyAlignment="1">
      <alignment horizontal="center"/>
    </xf>
    <xf numFmtId="165" fontId="5" fillId="6" borderId="36" xfId="0" applyNumberFormat="1" applyFont="1" applyFill="1" applyBorder="1" applyAlignment="1">
      <alignment horizontal="right"/>
    </xf>
    <xf numFmtId="165" fontId="5" fillId="6" borderId="35" xfId="0" applyNumberFormat="1" applyFont="1" applyFill="1" applyBorder="1" applyAlignment="1">
      <alignment horizontal="right"/>
    </xf>
    <xf numFmtId="0" fontId="5" fillId="23" borderId="33" xfId="0" applyFont="1" applyFill="1" applyBorder="1" applyAlignment="1">
      <alignment horizontal="center"/>
    </xf>
    <xf numFmtId="0" fontId="5" fillId="23" borderId="34" xfId="0" applyFont="1" applyFill="1" applyBorder="1" applyAlignment="1">
      <alignment horizontal="center"/>
    </xf>
    <xf numFmtId="164" fontId="5" fillId="23" borderId="34" xfId="0" applyNumberFormat="1" applyFont="1" applyFill="1" applyBorder="1" applyAlignment="1">
      <alignment horizontal="right"/>
    </xf>
    <xf numFmtId="164" fontId="5" fillId="23" borderId="35" xfId="0" applyNumberFormat="1" applyFont="1" applyFill="1" applyBorder="1" applyAlignment="1">
      <alignment horizontal="right"/>
    </xf>
    <xf numFmtId="165" fontId="5" fillId="23" borderId="36" xfId="0" applyNumberFormat="1" applyFont="1" applyFill="1" applyBorder="1" applyAlignment="1">
      <alignment horizontal="center"/>
    </xf>
    <xf numFmtId="165" fontId="5" fillId="23" borderId="35" xfId="0" applyNumberFormat="1" applyFont="1" applyFill="1" applyBorder="1" applyAlignment="1">
      <alignment horizontal="center"/>
    </xf>
    <xf numFmtId="165" fontId="5" fillId="6" borderId="37" xfId="0" applyNumberFormat="1" applyFont="1" applyFill="1" applyBorder="1" applyAlignment="1">
      <alignment horizontal="right"/>
    </xf>
    <xf numFmtId="165" fontId="5" fillId="6" borderId="38" xfId="0" applyNumberFormat="1" applyFont="1" applyFill="1" applyBorder="1" applyAlignment="1">
      <alignment horizontal="center"/>
    </xf>
    <xf numFmtId="165" fontId="5" fillId="6" borderId="39" xfId="0" applyNumberFormat="1" applyFont="1" applyFill="1" applyBorder="1" applyAlignment="1">
      <alignment horizontal="center"/>
    </xf>
    <xf numFmtId="0" fontId="4" fillId="6" borderId="36" xfId="0" applyFont="1" applyFill="1" applyBorder="1" applyAlignment="1">
      <alignment horizontal="left"/>
    </xf>
    <xf numFmtId="0" fontId="4" fillId="6" borderId="34" xfId="0" applyFont="1" applyFill="1" applyBorder="1" applyAlignment="1">
      <alignment horizontal="left"/>
    </xf>
    <xf numFmtId="0" fontId="4" fillId="6" borderId="35" xfId="0" applyFont="1" applyFill="1" applyBorder="1" applyAlignment="1">
      <alignment horizontal="left"/>
    </xf>
    <xf numFmtId="0" fontId="5" fillId="6" borderId="36" xfId="0" applyFont="1" applyFill="1" applyBorder="1" applyAlignment="1">
      <alignment horizontal="center"/>
    </xf>
    <xf numFmtId="0" fontId="5" fillId="6" borderId="35" xfId="0" applyFont="1" applyFill="1" applyBorder="1" applyAlignment="1">
      <alignment horizontal="center"/>
    </xf>
    <xf numFmtId="0" fontId="5" fillId="34" borderId="36" xfId="0" applyFont="1" applyFill="1" applyBorder="1" applyAlignment="1">
      <alignment horizontal="center"/>
    </xf>
    <xf numFmtId="0" fontId="5" fillId="34" borderId="35" xfId="0" applyFont="1" applyFill="1" applyBorder="1" applyAlignment="1">
      <alignment horizontal="center"/>
    </xf>
    <xf numFmtId="0" fontId="5" fillId="34" borderId="34" xfId="0" applyFont="1" applyFill="1" applyBorder="1" applyAlignment="1">
      <alignment horizontal="center"/>
    </xf>
    <xf numFmtId="0" fontId="5" fillId="34" borderId="37" xfId="0" applyFont="1" applyFill="1" applyBorder="1" applyAlignment="1">
      <alignment horizontal="center"/>
    </xf>
    <xf numFmtId="165" fontId="4" fillId="6" borderId="39" xfId="0" applyNumberFormat="1" applyFont="1" applyFill="1" applyBorder="1" applyAlignment="1">
      <alignment horizontal="right"/>
    </xf>
    <xf numFmtId="165" fontId="5" fillId="8" borderId="4" xfId="0" applyNumberFormat="1" applyFont="1" applyFill="1" applyBorder="1" applyAlignment="1">
      <alignment horizontal="right"/>
    </xf>
    <xf numFmtId="164" fontId="5" fillId="8" borderId="31" xfId="0" applyNumberFormat="1" applyFont="1" applyFill="1" applyBorder="1" applyAlignment="1">
      <alignment horizontal="right"/>
    </xf>
    <xf numFmtId="164" fontId="5" fillId="8" borderId="4" xfId="0" applyNumberFormat="1" applyFont="1" applyFill="1" applyBorder="1" applyAlignment="1">
      <alignment horizontal="right"/>
    </xf>
    <xf numFmtId="0" fontId="5" fillId="8" borderId="4" xfId="0" applyFont="1" applyFill="1" applyBorder="1" applyAlignment="1">
      <alignment horizontal="right"/>
    </xf>
    <xf numFmtId="165" fontId="5" fillId="8" borderId="31" xfId="0" applyNumberFormat="1" applyFont="1" applyFill="1" applyBorder="1" applyAlignment="1">
      <alignment horizontal="right"/>
    </xf>
    <xf numFmtId="0" fontId="5" fillId="8" borderId="2" xfId="0" applyFont="1" applyFill="1" applyBorder="1" applyAlignment="1">
      <alignment horizontal="right"/>
    </xf>
    <xf numFmtId="165" fontId="5" fillId="8" borderId="29" xfId="0" applyNumberFormat="1" applyFont="1" applyFill="1" applyBorder="1" applyAlignment="1">
      <alignment horizontal="right"/>
    </xf>
    <xf numFmtId="166" fontId="5" fillId="7" borderId="2" xfId="0" applyNumberFormat="1" applyFont="1" applyFill="1" applyBorder="1" applyAlignment="1">
      <alignment horizontal="center"/>
    </xf>
    <xf numFmtId="166" fontId="5" fillId="7" borderId="4" xfId="0" applyNumberFormat="1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164" fontId="10" fillId="33" borderId="29" xfId="0" applyNumberFormat="1" applyFont="1" applyFill="1" applyBorder="1" applyAlignment="1">
      <alignment horizontal="center"/>
    </xf>
    <xf numFmtId="164" fontId="10" fillId="33" borderId="1" xfId="0" applyNumberFormat="1" applyFont="1" applyFill="1" applyBorder="1" applyAlignment="1">
      <alignment horizontal="center"/>
    </xf>
    <xf numFmtId="164" fontId="9" fillId="33" borderId="1" xfId="0" applyNumberFormat="1" applyFont="1" applyFill="1" applyBorder="1" applyAlignment="1">
      <alignment horizontal="center" wrapText="1"/>
    </xf>
    <xf numFmtId="164" fontId="10" fillId="33" borderId="30" xfId="0" applyNumberFormat="1" applyFont="1" applyFill="1" applyBorder="1" applyAlignment="1">
      <alignment horizontal="center"/>
    </xf>
    <xf numFmtId="165" fontId="5" fillId="4" borderId="32" xfId="0" applyNumberFormat="1" applyFont="1" applyFill="1" applyBorder="1" applyAlignment="1">
      <alignment horizontal="right"/>
    </xf>
    <xf numFmtId="165" fontId="5" fillId="4" borderId="1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right"/>
    </xf>
    <xf numFmtId="164" fontId="5" fillId="4" borderId="31" xfId="0" applyNumberFormat="1" applyFont="1" applyFill="1" applyBorder="1" applyAlignment="1">
      <alignment horizontal="right"/>
    </xf>
    <xf numFmtId="164" fontId="5" fillId="4" borderId="4" xfId="0" applyNumberFormat="1" applyFont="1" applyFill="1" applyBorder="1" applyAlignment="1">
      <alignment horizontal="right"/>
    </xf>
    <xf numFmtId="0" fontId="5" fillId="4" borderId="2" xfId="0" applyFont="1" applyFill="1" applyBorder="1" applyAlignment="1">
      <alignment horizontal="right"/>
    </xf>
    <xf numFmtId="165" fontId="5" fillId="4" borderId="29" xfId="0" applyNumberFormat="1" applyFont="1" applyFill="1" applyBorder="1" applyAlignment="1">
      <alignment horizontal="right"/>
    </xf>
    <xf numFmtId="164" fontId="10" fillId="32" borderId="1" xfId="0" applyNumberFormat="1" applyFont="1" applyFill="1" applyBorder="1" applyAlignment="1">
      <alignment horizontal="center"/>
    </xf>
    <xf numFmtId="164" fontId="9" fillId="32" borderId="1" xfId="0" applyNumberFormat="1" applyFont="1" applyFill="1" applyBorder="1" applyAlignment="1">
      <alignment horizontal="center" wrapText="1"/>
    </xf>
    <xf numFmtId="164" fontId="10" fillId="32" borderId="30" xfId="0" applyNumberFormat="1" applyFont="1" applyFill="1" applyBorder="1" applyAlignment="1">
      <alignment horizontal="center"/>
    </xf>
    <xf numFmtId="165" fontId="5" fillId="4" borderId="31" xfId="0" applyNumberFormat="1" applyFont="1" applyFill="1" applyBorder="1" applyAlignment="1">
      <alignment horizontal="right"/>
    </xf>
    <xf numFmtId="166" fontId="5" fillId="9" borderId="2" xfId="0" applyNumberFormat="1" applyFont="1" applyFill="1" applyBorder="1" applyAlignment="1">
      <alignment horizontal="center"/>
    </xf>
    <xf numFmtId="166" fontId="5" fillId="9" borderId="4" xfId="0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164" fontId="10" fillId="32" borderId="29" xfId="0" applyNumberFormat="1" applyFont="1" applyFill="1" applyBorder="1" applyAlignment="1">
      <alignment horizontal="center"/>
    </xf>
    <xf numFmtId="166" fontId="5" fillId="8" borderId="2" xfId="0" applyNumberFormat="1" applyFont="1" applyFill="1" applyBorder="1" applyAlignment="1">
      <alignment horizontal="center"/>
    </xf>
    <xf numFmtId="166" fontId="5" fillId="8" borderId="4" xfId="0" applyNumberFormat="1" applyFont="1" applyFill="1" applyBorder="1" applyAlignment="1">
      <alignment horizontal="center"/>
    </xf>
    <xf numFmtId="166" fontId="5" fillId="4" borderId="2" xfId="0" applyNumberFormat="1" applyFont="1" applyFill="1" applyBorder="1" applyAlignment="1">
      <alignment horizontal="center"/>
    </xf>
    <xf numFmtId="166" fontId="5" fillId="4" borderId="4" xfId="0" applyNumberFormat="1" applyFont="1" applyFill="1" applyBorder="1" applyAlignment="1">
      <alignment horizontal="center"/>
    </xf>
    <xf numFmtId="14" fontId="10" fillId="13" borderId="2" xfId="0" applyNumberFormat="1" applyFont="1" applyFill="1" applyBorder="1" applyAlignment="1">
      <alignment horizontal="center"/>
    </xf>
    <xf numFmtId="14" fontId="10" fillId="13" borderId="3" xfId="0" applyNumberFormat="1" applyFont="1" applyFill="1" applyBorder="1" applyAlignment="1">
      <alignment horizontal="center"/>
    </xf>
    <xf numFmtId="14" fontId="10" fillId="13" borderId="4" xfId="0" applyNumberFormat="1" applyFont="1" applyFill="1" applyBorder="1" applyAlignment="1">
      <alignment horizontal="center"/>
    </xf>
    <xf numFmtId="0" fontId="12" fillId="13" borderId="1" xfId="0" applyFont="1" applyFill="1" applyBorder="1" applyAlignment="1">
      <alignment horizontal="center" wrapText="1"/>
    </xf>
    <xf numFmtId="0" fontId="12" fillId="13" borderId="1" xfId="0" applyFont="1" applyFill="1" applyBorder="1" applyAlignment="1">
      <alignment horizontal="center"/>
    </xf>
    <xf numFmtId="10" fontId="5" fillId="6" borderId="1" xfId="0" applyNumberFormat="1" applyFont="1" applyFill="1" applyBorder="1" applyAlignment="1">
      <alignment horizontal="center"/>
    </xf>
    <xf numFmtId="173" fontId="5" fillId="6" borderId="1" xfId="0" applyNumberFormat="1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22" borderId="26" xfId="0" applyFont="1" applyFill="1" applyBorder="1" applyAlignment="1">
      <alignment horizontal="center"/>
    </xf>
    <xf numFmtId="0" fontId="5" fillId="22" borderId="27" xfId="0" applyFont="1" applyFill="1" applyBorder="1" applyAlignment="1">
      <alignment horizontal="center"/>
    </xf>
    <xf numFmtId="0" fontId="5" fillId="22" borderId="7" xfId="0" applyFont="1" applyFill="1" applyBorder="1" applyAlignment="1">
      <alignment horizontal="center"/>
    </xf>
    <xf numFmtId="10" fontId="5" fillId="6" borderId="1" xfId="0" applyNumberFormat="1" applyFont="1" applyFill="1" applyBorder="1" applyAlignment="1">
      <alignment horizontal="center" wrapText="1"/>
    </xf>
    <xf numFmtId="10" fontId="4" fillId="6" borderId="1" xfId="0" applyNumberFormat="1" applyFont="1" applyFill="1" applyBorder="1" applyAlignment="1">
      <alignment horizontal="center" wrapText="1"/>
    </xf>
    <xf numFmtId="0" fontId="15" fillId="6" borderId="24" xfId="0" applyFont="1" applyFill="1" applyBorder="1" applyAlignment="1">
      <alignment horizontal="center" wrapText="1"/>
    </xf>
    <xf numFmtId="0" fontId="15" fillId="6" borderId="20" xfId="0" applyFont="1" applyFill="1" applyBorder="1" applyAlignment="1">
      <alignment horizontal="center" wrapText="1"/>
    </xf>
    <xf numFmtId="0" fontId="15" fillId="6" borderId="23" xfId="0" applyFont="1" applyFill="1" applyBorder="1" applyAlignment="1">
      <alignment horizontal="center" wrapText="1"/>
    </xf>
    <xf numFmtId="0" fontId="15" fillId="6" borderId="24" xfId="0" applyFont="1" applyFill="1" applyBorder="1" applyAlignment="1">
      <alignment horizontal="center"/>
    </xf>
    <xf numFmtId="0" fontId="15" fillId="6" borderId="29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15" fillId="6" borderId="25" xfId="0" applyFont="1" applyFill="1" applyBorder="1" applyAlignment="1">
      <alignment horizontal="center"/>
    </xf>
    <xf numFmtId="0" fontId="1" fillId="21" borderId="18" xfId="0" applyFont="1" applyFill="1" applyBorder="1" applyAlignment="1">
      <alignment horizontal="center" wrapText="1"/>
    </xf>
    <xf numFmtId="0" fontId="1" fillId="21" borderId="19" xfId="0" applyFont="1" applyFill="1" applyBorder="1" applyAlignment="1">
      <alignment horizontal="center"/>
    </xf>
    <xf numFmtId="0" fontId="1" fillId="21" borderId="28" xfId="0" applyFont="1" applyFill="1" applyBorder="1" applyAlignment="1">
      <alignment horizontal="center"/>
    </xf>
    <xf numFmtId="0" fontId="1" fillId="21" borderId="9" xfId="0" applyFont="1" applyFill="1" applyBorder="1" applyAlignment="1">
      <alignment horizontal="center"/>
    </xf>
    <xf numFmtId="0" fontId="1" fillId="21" borderId="20" xfId="0" applyFont="1" applyFill="1" applyBorder="1" applyAlignment="1">
      <alignment horizontal="center" wrapText="1"/>
    </xf>
    <xf numFmtId="0" fontId="1" fillId="21" borderId="21" xfId="0" applyFont="1" applyFill="1" applyBorder="1" applyAlignment="1">
      <alignment horizontal="center" wrapText="1"/>
    </xf>
    <xf numFmtId="0" fontId="1" fillId="21" borderId="22" xfId="0" applyFont="1" applyFill="1" applyBorder="1" applyAlignment="1">
      <alignment horizontal="center" wrapText="1"/>
    </xf>
    <xf numFmtId="0" fontId="12" fillId="13" borderId="15" xfId="0" applyFont="1" applyFill="1" applyBorder="1" applyAlignment="1">
      <alignment horizontal="center" wrapText="1"/>
    </xf>
    <xf numFmtId="0" fontId="12" fillId="13" borderId="40" xfId="0" applyFont="1" applyFill="1" applyBorder="1" applyAlignment="1">
      <alignment horizontal="center" wrapText="1"/>
    </xf>
    <xf numFmtId="0" fontId="12" fillId="13" borderId="16" xfId="0" applyFont="1" applyFill="1" applyBorder="1" applyAlignment="1">
      <alignment horizontal="center" wrapText="1"/>
    </xf>
    <xf numFmtId="0" fontId="12" fillId="13" borderId="26" xfId="0" applyFont="1" applyFill="1" applyBorder="1" applyAlignment="1">
      <alignment horizontal="center" wrapText="1"/>
    </xf>
    <xf numFmtId="0" fontId="12" fillId="13" borderId="7" xfId="0" applyFont="1" applyFill="1" applyBorder="1" applyAlignment="1">
      <alignment horizontal="center" wrapText="1"/>
    </xf>
    <xf numFmtId="0" fontId="12" fillId="13" borderId="27" xfId="0" applyFont="1" applyFill="1" applyBorder="1" applyAlignment="1">
      <alignment horizontal="center" wrapText="1"/>
    </xf>
    <xf numFmtId="173" fontId="5" fillId="6" borderId="2" xfId="0" applyNumberFormat="1" applyFont="1" applyFill="1" applyBorder="1" applyAlignment="1">
      <alignment horizontal="center"/>
    </xf>
    <xf numFmtId="173" fontId="5" fillId="6" borderId="9" xfId="0" applyNumberFormat="1" applyFont="1" applyFill="1" applyBorder="1" applyAlignment="1">
      <alignment horizontal="center"/>
    </xf>
    <xf numFmtId="173" fontId="5" fillId="6" borderId="42" xfId="0" applyNumberFormat="1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0" fontId="1" fillId="13" borderId="3" xfId="0" applyFont="1" applyFill="1" applyBorder="1" applyAlignment="1">
      <alignment horizontal="center"/>
    </xf>
    <xf numFmtId="0" fontId="1" fillId="13" borderId="4" xfId="0" applyFont="1" applyFill="1" applyBorder="1" applyAlignment="1">
      <alignment horizontal="center"/>
    </xf>
    <xf numFmtId="173" fontId="5" fillId="6" borderId="30" xfId="0" applyNumberFormat="1" applyFont="1" applyFill="1" applyBorder="1" applyAlignment="1">
      <alignment horizontal="center"/>
    </xf>
    <xf numFmtId="10" fontId="10" fillId="21" borderId="9" xfId="0" applyNumberFormat="1" applyFont="1" applyFill="1" applyBorder="1" applyAlignment="1">
      <alignment horizontal="center"/>
    </xf>
    <xf numFmtId="10" fontId="5" fillId="6" borderId="26" xfId="0" applyNumberFormat="1" applyFont="1" applyFill="1" applyBorder="1" applyAlignment="1">
      <alignment horizontal="center"/>
    </xf>
    <xf numFmtId="10" fontId="5" fillId="6" borderId="27" xfId="0" applyNumberFormat="1" applyFont="1" applyFill="1" applyBorder="1" applyAlignment="1">
      <alignment horizontal="center"/>
    </xf>
    <xf numFmtId="0" fontId="11" fillId="13" borderId="15" xfId="0" applyFont="1" applyFill="1" applyBorder="1" applyAlignment="1">
      <alignment horizontal="center" wrapText="1"/>
    </xf>
    <xf numFmtId="0" fontId="11" fillId="13" borderId="16" xfId="0" applyFont="1" applyFill="1" applyBorder="1" applyAlignment="1">
      <alignment horizontal="center" wrapText="1"/>
    </xf>
    <xf numFmtId="0" fontId="11" fillId="13" borderId="26" xfId="0" applyFont="1" applyFill="1" applyBorder="1" applyAlignment="1">
      <alignment horizontal="center" wrapText="1"/>
    </xf>
    <xf numFmtId="0" fontId="11" fillId="13" borderId="27" xfId="0" applyFont="1" applyFill="1" applyBorder="1" applyAlignment="1">
      <alignment horizontal="center" wrapText="1"/>
    </xf>
    <xf numFmtId="0" fontId="12" fillId="13" borderId="8" xfId="0" applyFont="1" applyFill="1" applyBorder="1" applyAlignment="1">
      <alignment horizontal="center" wrapText="1"/>
    </xf>
    <xf numFmtId="0" fontId="12" fillId="13" borderId="8" xfId="0" applyFont="1" applyFill="1" applyBorder="1" applyAlignment="1">
      <alignment horizontal="center"/>
    </xf>
    <xf numFmtId="0" fontId="12" fillId="13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6" borderId="15" xfId="0" applyFont="1" applyFill="1" applyBorder="1" applyAlignment="1">
      <alignment horizontal="center" wrapText="1"/>
    </xf>
    <xf numFmtId="0" fontId="5" fillId="6" borderId="16" xfId="0" applyFont="1" applyFill="1" applyBorder="1" applyAlignment="1">
      <alignment horizontal="center"/>
    </xf>
    <xf numFmtId="0" fontId="5" fillId="6" borderId="26" xfId="0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0" fontId="10" fillId="21" borderId="17" xfId="0" applyFont="1" applyFill="1" applyBorder="1" applyAlignment="1">
      <alignment horizontal="center"/>
    </xf>
    <xf numFmtId="0" fontId="10" fillId="21" borderId="0" xfId="0" applyFont="1" applyFill="1" applyAlignment="1">
      <alignment horizontal="center"/>
    </xf>
    <xf numFmtId="10" fontId="15" fillId="6" borderId="23" xfId="0" applyNumberFormat="1" applyFont="1" applyFill="1" applyBorder="1" applyAlignment="1">
      <alignment horizontal="center" wrapText="1"/>
    </xf>
    <xf numFmtId="10" fontId="15" fillId="6" borderId="24" xfId="0" applyNumberFormat="1" applyFont="1" applyFill="1" applyBorder="1" applyAlignment="1">
      <alignment horizontal="center" wrapText="1"/>
    </xf>
    <xf numFmtId="10" fontId="15" fillId="6" borderId="29" xfId="0" applyNumberFormat="1" applyFont="1" applyFill="1" applyBorder="1" applyAlignment="1">
      <alignment horizontal="center" wrapText="1"/>
    </xf>
    <xf numFmtId="10" fontId="15" fillId="6" borderId="1" xfId="0" applyNumberFormat="1" applyFont="1" applyFill="1" applyBorder="1" applyAlignment="1">
      <alignment horizontal="center" wrapText="1"/>
    </xf>
    <xf numFmtId="0" fontId="15" fillId="6" borderId="25" xfId="0" applyFont="1" applyFill="1" applyBorder="1" applyAlignment="1">
      <alignment horizontal="center" wrapText="1"/>
    </xf>
    <xf numFmtId="0" fontId="9" fillId="15" borderId="5" xfId="0" applyFont="1" applyFill="1" applyBorder="1" applyAlignment="1">
      <alignment horizontal="center" vertical="center" wrapText="1"/>
    </xf>
    <xf numFmtId="0" fontId="9" fillId="15" borderId="6" xfId="0" applyFont="1" applyFill="1" applyBorder="1" applyAlignment="1">
      <alignment horizontal="center" vertical="center" wrapText="1"/>
    </xf>
    <xf numFmtId="14" fontId="5" fillId="7" borderId="1" xfId="0" applyNumberFormat="1" applyFont="1" applyFill="1" applyBorder="1" applyAlignment="1">
      <alignment horizontal="right"/>
    </xf>
    <xf numFmtId="14" fontId="10" fillId="16" borderId="2" xfId="0" applyNumberFormat="1" applyFont="1" applyFill="1" applyBorder="1" applyAlignment="1">
      <alignment horizontal="right"/>
    </xf>
    <xf numFmtId="14" fontId="10" fillId="16" borderId="4" xfId="0" applyNumberFormat="1" applyFont="1" applyFill="1" applyBorder="1" applyAlignment="1">
      <alignment horizontal="right"/>
    </xf>
    <xf numFmtId="0" fontId="4" fillId="7" borderId="2" xfId="0" applyFont="1" applyFill="1" applyBorder="1" applyAlignment="1">
      <alignment horizontal="right"/>
    </xf>
    <xf numFmtId="0" fontId="4" fillId="7" borderId="4" xfId="0" applyFont="1" applyFill="1" applyBorder="1" applyAlignment="1">
      <alignment horizontal="right"/>
    </xf>
    <xf numFmtId="14" fontId="5" fillId="4" borderId="1" xfId="0" applyNumberFormat="1" applyFont="1" applyFill="1" applyBorder="1" applyAlignment="1">
      <alignment horizontal="right"/>
    </xf>
    <xf numFmtId="14" fontId="10" fillId="29" borderId="2" xfId="0" applyNumberFormat="1" applyFont="1" applyFill="1" applyBorder="1" applyAlignment="1">
      <alignment horizontal="right"/>
    </xf>
    <xf numFmtId="14" fontId="10" fillId="29" borderId="4" xfId="0" applyNumberFormat="1" applyFont="1" applyFill="1" applyBorder="1" applyAlignment="1">
      <alignment horizontal="right"/>
    </xf>
    <xf numFmtId="0" fontId="10" fillId="16" borderId="12" xfId="0" applyFont="1" applyFill="1" applyBorder="1" applyAlignment="1">
      <alignment horizontal="left" vertical="center" wrapText="1"/>
    </xf>
    <xf numFmtId="172" fontId="5" fillId="7" borderId="2" xfId="0" applyNumberFormat="1" applyFont="1" applyFill="1" applyBorder="1" applyAlignment="1">
      <alignment horizontal="right"/>
    </xf>
    <xf numFmtId="172" fontId="5" fillId="7" borderId="4" xfId="0" applyNumberFormat="1" applyFont="1" applyFill="1" applyBorder="1" applyAlignment="1">
      <alignment horizontal="right"/>
    </xf>
    <xf numFmtId="14" fontId="10" fillId="16" borderId="1" xfId="0" applyNumberFormat="1" applyFont="1" applyFill="1" applyBorder="1" applyAlignment="1">
      <alignment horizontal="right"/>
    </xf>
    <xf numFmtId="171" fontId="10" fillId="15" borderId="5" xfId="0" applyNumberFormat="1" applyFont="1" applyFill="1" applyBorder="1" applyAlignment="1">
      <alignment horizontal="center" vertical="center" wrapText="1"/>
    </xf>
    <xf numFmtId="171" fontId="10" fillId="15" borderId="6" xfId="0" applyNumberFormat="1" applyFont="1" applyFill="1" applyBorder="1" applyAlignment="1">
      <alignment horizontal="center" vertical="center" wrapText="1"/>
    </xf>
    <xf numFmtId="14" fontId="10" fillId="29" borderId="1" xfId="0" applyNumberFormat="1" applyFont="1" applyFill="1" applyBorder="1" applyAlignment="1">
      <alignment horizontal="right"/>
    </xf>
    <xf numFmtId="0" fontId="5" fillId="26" borderId="1" xfId="0" applyFont="1" applyFill="1" applyBorder="1" applyAlignment="1">
      <alignment horizontal="center"/>
    </xf>
    <xf numFmtId="0" fontId="5" fillId="28" borderId="1" xfId="0" applyFont="1" applyFill="1" applyBorder="1" applyAlignment="1">
      <alignment horizontal="center"/>
    </xf>
    <xf numFmtId="0" fontId="15" fillId="26" borderId="1" xfId="0" applyFont="1" applyFill="1" applyBorder="1" applyAlignment="1">
      <alignment horizontal="center" vertical="center"/>
    </xf>
    <xf numFmtId="0" fontId="15" fillId="28" borderId="1" xfId="0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/>
    </xf>
    <xf numFmtId="14" fontId="5" fillId="4" borderId="1" xfId="0" applyNumberFormat="1" applyFont="1" applyFill="1" applyBorder="1" applyAlignment="1">
      <alignment horizontal="center"/>
    </xf>
    <xf numFmtId="0" fontId="15" fillId="11" borderId="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wrapText="1"/>
    </xf>
    <xf numFmtId="0" fontId="10" fillId="16" borderId="9" xfId="0" applyFont="1" applyFill="1" applyBorder="1" applyAlignment="1">
      <alignment horizontal="center" wrapText="1"/>
    </xf>
    <xf numFmtId="0" fontId="10" fillId="18" borderId="2" xfId="0" applyFont="1" applyFill="1" applyBorder="1" applyAlignment="1">
      <alignment horizontal="center"/>
    </xf>
    <xf numFmtId="0" fontId="10" fillId="18" borderId="4" xfId="0" applyFont="1" applyFill="1" applyBorder="1" applyAlignment="1">
      <alignment horizontal="center"/>
    </xf>
    <xf numFmtId="0" fontId="10" fillId="16" borderId="1" xfId="0" applyFont="1" applyFill="1" applyBorder="1" applyAlignment="1">
      <alignment horizontal="center" wrapText="1"/>
    </xf>
    <xf numFmtId="0" fontId="5" fillId="25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left"/>
    </xf>
    <xf numFmtId="0" fontId="15" fillId="25" borderId="40" xfId="0" applyFont="1" applyFill="1" applyBorder="1" applyAlignment="1">
      <alignment horizontal="center" wrapText="1"/>
    </xf>
    <xf numFmtId="0" fontId="15" fillId="25" borderId="7" xfId="0" applyFont="1" applyFill="1" applyBorder="1" applyAlignment="1">
      <alignment horizontal="center" wrapText="1"/>
    </xf>
    <xf numFmtId="0" fontId="9" fillId="20" borderId="5" xfId="0" applyFont="1" applyFill="1" applyBorder="1" applyAlignment="1">
      <alignment horizontal="center" vertical="center" wrapText="1"/>
    </xf>
    <xf numFmtId="0" fontId="9" fillId="20" borderId="10" xfId="0" applyFont="1" applyFill="1" applyBorder="1" applyAlignment="1">
      <alignment horizontal="center" vertical="center" wrapText="1"/>
    </xf>
    <xf numFmtId="0" fontId="9" fillId="20" borderId="6" xfId="0" applyFont="1" applyFill="1" applyBorder="1" applyAlignment="1">
      <alignment horizontal="center" vertical="center" wrapText="1"/>
    </xf>
    <xf numFmtId="0" fontId="10" fillId="20" borderId="11" xfId="0" applyFont="1" applyFill="1" applyBorder="1" applyAlignment="1">
      <alignment horizontal="center" vertical="center" wrapText="1"/>
    </xf>
    <xf numFmtId="0" fontId="10" fillId="20" borderId="13" xfId="0" applyFont="1" applyFill="1" applyBorder="1" applyAlignment="1">
      <alignment horizontal="center" vertical="center" wrapText="1"/>
    </xf>
    <xf numFmtId="0" fontId="10" fillId="20" borderId="5" xfId="0" applyFont="1" applyFill="1" applyBorder="1" applyAlignment="1">
      <alignment horizontal="center" vertical="center" wrapText="1"/>
    </xf>
    <xf numFmtId="0" fontId="10" fillId="20" borderId="6" xfId="0" applyFont="1" applyFill="1" applyBorder="1" applyAlignment="1">
      <alignment horizontal="center" vertical="center" wrapText="1"/>
    </xf>
    <xf numFmtId="14" fontId="10" fillId="15" borderId="1" xfId="0" applyNumberFormat="1" applyFont="1" applyFill="1" applyBorder="1" applyAlignment="1">
      <alignment horizontal="right"/>
    </xf>
    <xf numFmtId="0" fontId="10" fillId="16" borderId="2" xfId="0" applyFont="1" applyFill="1" applyBorder="1" applyAlignment="1">
      <alignment horizontal="right" wrapText="1"/>
    </xf>
    <xf numFmtId="0" fontId="10" fillId="16" borderId="3" xfId="0" applyFont="1" applyFill="1" applyBorder="1" applyAlignment="1">
      <alignment horizontal="right" wrapText="1"/>
    </xf>
    <xf numFmtId="0" fontId="10" fillId="16" borderId="4" xfId="0" applyFont="1" applyFill="1" applyBorder="1" applyAlignment="1">
      <alignment horizontal="right" wrapText="1"/>
    </xf>
    <xf numFmtId="165" fontId="5" fillId="14" borderId="2" xfId="0" applyNumberFormat="1" applyFont="1" applyFill="1" applyBorder="1" applyAlignment="1">
      <alignment horizontal="right"/>
    </xf>
    <xf numFmtId="165" fontId="5" fillId="14" borderId="4" xfId="0" applyNumberFormat="1" applyFont="1" applyFill="1" applyBorder="1" applyAlignment="1">
      <alignment horizontal="right"/>
    </xf>
    <xf numFmtId="14" fontId="10" fillId="15" borderId="2" xfId="0" applyNumberFormat="1" applyFont="1" applyFill="1" applyBorder="1" applyAlignment="1">
      <alignment horizontal="right"/>
    </xf>
    <xf numFmtId="14" fontId="10" fillId="15" borderId="4" xfId="0" applyNumberFormat="1" applyFont="1" applyFill="1" applyBorder="1" applyAlignment="1">
      <alignment horizontal="right"/>
    </xf>
    <xf numFmtId="14" fontId="4" fillId="14" borderId="1" xfId="0" applyNumberFormat="1" applyFont="1" applyFill="1" applyBorder="1" applyAlignment="1">
      <alignment horizontal="left"/>
    </xf>
    <xf numFmtId="14" fontId="4" fillId="14" borderId="8" xfId="0" applyNumberFormat="1" applyFont="1" applyFill="1" applyBorder="1" applyAlignment="1">
      <alignment horizontal="left"/>
    </xf>
    <xf numFmtId="0" fontId="10" fillId="15" borderId="8" xfId="0" applyFont="1" applyFill="1" applyBorder="1" applyAlignment="1">
      <alignment horizontal="center"/>
    </xf>
    <xf numFmtId="164" fontId="10" fillId="15" borderId="2" xfId="0" applyNumberFormat="1" applyFont="1" applyFill="1" applyBorder="1" applyAlignment="1">
      <alignment horizontal="right"/>
    </xf>
    <xf numFmtId="164" fontId="10" fillId="15" borderId="3" xfId="0" applyNumberFormat="1" applyFont="1" applyFill="1" applyBorder="1" applyAlignment="1">
      <alignment horizontal="right"/>
    </xf>
    <xf numFmtId="164" fontId="10" fillId="15" borderId="4" xfId="0" applyNumberFormat="1" applyFont="1" applyFill="1" applyBorder="1" applyAlignment="1">
      <alignment horizontal="right"/>
    </xf>
    <xf numFmtId="0" fontId="10" fillId="16" borderId="2" xfId="0" applyFont="1" applyFill="1" applyBorder="1" applyAlignment="1">
      <alignment horizontal="right"/>
    </xf>
    <xf numFmtId="0" fontId="10" fillId="16" borderId="4" xfId="0" applyFont="1" applyFill="1" applyBorder="1" applyAlignment="1">
      <alignment horizontal="right"/>
    </xf>
    <xf numFmtId="49" fontId="4" fillId="7" borderId="1" xfId="0" applyNumberFormat="1" applyFont="1" applyFill="1" applyBorder="1" applyAlignment="1">
      <alignment horizontal="left"/>
    </xf>
    <xf numFmtId="49" fontId="4" fillId="7" borderId="9" xfId="0" applyNumberFormat="1" applyFont="1" applyFill="1" applyBorder="1" applyAlignment="1">
      <alignment horizontal="left"/>
    </xf>
    <xf numFmtId="0" fontId="10" fillId="15" borderId="9" xfId="0" applyFont="1" applyFill="1" applyBorder="1" applyAlignment="1">
      <alignment horizontal="center"/>
    </xf>
    <xf numFmtId="164" fontId="10" fillId="15" borderId="1" xfId="0" applyNumberFormat="1" applyFont="1" applyFill="1" applyBorder="1" applyAlignment="1">
      <alignment horizontal="right"/>
    </xf>
    <xf numFmtId="164" fontId="10" fillId="15" borderId="8" xfId="0" applyNumberFormat="1" applyFont="1" applyFill="1" applyBorder="1" applyAlignment="1">
      <alignment horizontal="right"/>
    </xf>
    <xf numFmtId="164" fontId="10" fillId="15" borderId="1" xfId="0" applyNumberFormat="1" applyFont="1" applyFill="1" applyBorder="1"/>
    <xf numFmtId="14" fontId="5" fillId="10" borderId="1" xfId="0" applyNumberFormat="1" applyFont="1" applyFill="1" applyBorder="1" applyAlignment="1">
      <alignment horizontal="right"/>
    </xf>
    <xf numFmtId="0" fontId="0" fillId="0" borderId="7" xfId="0" applyBorder="1" applyAlignment="1">
      <alignment horizontal="center"/>
    </xf>
    <xf numFmtId="0" fontId="5" fillId="24" borderId="1" xfId="0" applyFont="1" applyFill="1" applyBorder="1" applyAlignment="1">
      <alignment horizontal="center"/>
    </xf>
    <xf numFmtId="0" fontId="5" fillId="27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15" fillId="24" borderId="1" xfId="0" applyFont="1" applyFill="1" applyBorder="1" applyAlignment="1">
      <alignment horizontal="center" vertical="center" wrapText="1"/>
    </xf>
    <xf numFmtId="0" fontId="15" fillId="27" borderId="2" xfId="0" applyFont="1" applyFill="1" applyBorder="1" applyAlignment="1">
      <alignment horizontal="center" vertical="center"/>
    </xf>
    <xf numFmtId="0" fontId="15" fillId="27" borderId="3" xfId="0" applyFont="1" applyFill="1" applyBorder="1" applyAlignment="1">
      <alignment horizontal="center" vertical="center"/>
    </xf>
    <xf numFmtId="0" fontId="15" fillId="27" borderId="4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/>
    </xf>
    <xf numFmtId="0" fontId="6" fillId="12" borderId="6" xfId="0" applyFont="1" applyFill="1" applyBorder="1" applyAlignment="1">
      <alignment horizontal="center"/>
    </xf>
    <xf numFmtId="49" fontId="4" fillId="10" borderId="2" xfId="0" applyNumberFormat="1" applyFont="1" applyFill="1" applyBorder="1" applyAlignment="1">
      <alignment horizontal="left" vertical="center"/>
    </xf>
    <xf numFmtId="49" fontId="4" fillId="10" borderId="3" xfId="0" applyNumberFormat="1" applyFont="1" applyFill="1" applyBorder="1" applyAlignment="1">
      <alignment horizontal="left" vertical="center"/>
    </xf>
    <xf numFmtId="49" fontId="4" fillId="10" borderId="4" xfId="0" applyNumberFormat="1" applyFont="1" applyFill="1" applyBorder="1" applyAlignment="1">
      <alignment horizontal="left" vertical="center"/>
    </xf>
    <xf numFmtId="49" fontId="4" fillId="14" borderId="1" xfId="0" applyNumberFormat="1" applyFont="1" applyFill="1" applyBorder="1" applyAlignment="1">
      <alignment horizontal="right" vertical="center"/>
    </xf>
    <xf numFmtId="0" fontId="10" fillId="15" borderId="1" xfId="0" applyFont="1" applyFill="1" applyBorder="1" applyAlignment="1">
      <alignment horizontal="center"/>
    </xf>
    <xf numFmtId="164" fontId="10" fillId="29" borderId="29" xfId="0" applyNumberFormat="1" applyFont="1" applyFill="1" applyBorder="1" applyAlignment="1">
      <alignment horizontal="center"/>
    </xf>
    <xf numFmtId="164" fontId="10" fillId="29" borderId="1" xfId="0" applyNumberFormat="1" applyFont="1" applyFill="1" applyBorder="1" applyAlignment="1">
      <alignment horizontal="center"/>
    </xf>
    <xf numFmtId="164" fontId="10" fillId="29" borderId="1" xfId="0" applyNumberFormat="1" applyFont="1" applyFill="1" applyBorder="1" applyAlignment="1">
      <alignment horizontal="center" wrapText="1"/>
    </xf>
    <xf numFmtId="164" fontId="10" fillId="29" borderId="30" xfId="0" applyNumberFormat="1" applyFont="1" applyFill="1" applyBorder="1" applyAlignment="1">
      <alignment horizontal="center"/>
    </xf>
    <xf numFmtId="165" fontId="5" fillId="35" borderId="31" xfId="0" applyNumberFormat="1" applyFont="1" applyFill="1" applyBorder="1" applyAlignment="1">
      <alignment horizontal="right"/>
    </xf>
    <xf numFmtId="0" fontId="5" fillId="35" borderId="4" xfId="0" applyFont="1" applyFill="1" applyBorder="1" applyAlignment="1">
      <alignment horizontal="right"/>
    </xf>
    <xf numFmtId="165" fontId="5" fillId="35" borderId="2" xfId="0" applyNumberFormat="1" applyFont="1" applyFill="1" applyBorder="1" applyAlignment="1">
      <alignment horizontal="right"/>
    </xf>
    <xf numFmtId="165" fontId="4" fillId="35" borderId="2" xfId="0" applyNumberFormat="1" applyFont="1" applyFill="1" applyBorder="1" applyAlignment="1">
      <alignment horizontal="right"/>
    </xf>
    <xf numFmtId="0" fontId="4" fillId="35" borderId="4" xfId="0" applyFont="1" applyFill="1" applyBorder="1" applyAlignment="1">
      <alignment horizontal="right"/>
    </xf>
    <xf numFmtId="165" fontId="5" fillId="35" borderId="1" xfId="0" applyNumberFormat="1" applyFont="1" applyFill="1" applyBorder="1" applyAlignment="1">
      <alignment horizontal="right"/>
    </xf>
    <xf numFmtId="0" fontId="5" fillId="35" borderId="1" xfId="0" applyFont="1" applyFill="1" applyBorder="1" applyAlignment="1">
      <alignment horizontal="right"/>
    </xf>
    <xf numFmtId="0" fontId="5" fillId="35" borderId="2" xfId="0" applyFont="1" applyFill="1" applyBorder="1" applyAlignment="1">
      <alignment horizontal="right"/>
    </xf>
    <xf numFmtId="165" fontId="5" fillId="36" borderId="31" xfId="0" applyNumberFormat="1" applyFont="1" applyFill="1" applyBorder="1" applyAlignment="1">
      <alignment horizontal="right"/>
    </xf>
    <xf numFmtId="0" fontId="5" fillId="36" borderId="4" xfId="0" applyFont="1" applyFill="1" applyBorder="1" applyAlignment="1">
      <alignment horizontal="right"/>
    </xf>
    <xf numFmtId="165" fontId="5" fillId="36" borderId="2" xfId="0" applyNumberFormat="1" applyFont="1" applyFill="1" applyBorder="1" applyAlignment="1">
      <alignment horizontal="right"/>
    </xf>
    <xf numFmtId="165" fontId="4" fillId="36" borderId="2" xfId="0" applyNumberFormat="1" applyFont="1" applyFill="1" applyBorder="1" applyAlignment="1">
      <alignment horizontal="right"/>
    </xf>
    <xf numFmtId="0" fontId="4" fillId="36" borderId="4" xfId="0" applyFont="1" applyFill="1" applyBorder="1" applyAlignment="1">
      <alignment horizontal="right"/>
    </xf>
    <xf numFmtId="165" fontId="5" fillId="36" borderId="1" xfId="0" applyNumberFormat="1" applyFont="1" applyFill="1" applyBorder="1" applyAlignment="1">
      <alignment horizontal="right"/>
    </xf>
    <xf numFmtId="0" fontId="5" fillId="36" borderId="1" xfId="0" applyFont="1" applyFill="1" applyBorder="1" applyAlignment="1">
      <alignment horizontal="right"/>
    </xf>
    <xf numFmtId="0" fontId="5" fillId="36" borderId="2" xfId="0" applyFont="1" applyFill="1" applyBorder="1" applyAlignment="1">
      <alignment horizontal="right"/>
    </xf>
    <xf numFmtId="164" fontId="10" fillId="16" borderId="29" xfId="0" applyNumberFormat="1" applyFont="1" applyFill="1" applyBorder="1" applyAlignment="1">
      <alignment horizontal="center"/>
    </xf>
    <xf numFmtId="164" fontId="10" fillId="16" borderId="1" xfId="0" applyNumberFormat="1" applyFont="1" applyFill="1" applyBorder="1" applyAlignment="1">
      <alignment horizontal="center"/>
    </xf>
    <xf numFmtId="164" fontId="10" fillId="16" borderId="1" xfId="0" applyNumberFormat="1" applyFont="1" applyFill="1" applyBorder="1" applyAlignment="1">
      <alignment horizontal="center" wrapText="1"/>
    </xf>
    <xf numFmtId="164" fontId="10" fillId="16" borderId="30" xfId="0" applyNumberFormat="1" applyFont="1" applyFill="1" applyBorder="1" applyAlignment="1">
      <alignment horizontal="center"/>
    </xf>
    <xf numFmtId="165" fontId="4" fillId="6" borderId="36" xfId="0" applyNumberFormat="1" applyFont="1" applyFill="1" applyBorder="1" applyAlignment="1">
      <alignment horizontal="right"/>
    </xf>
    <xf numFmtId="165" fontId="4" fillId="6" borderId="35" xfId="0" applyNumberFormat="1" applyFont="1" applyFill="1" applyBorder="1" applyAlignment="1">
      <alignment horizontal="right"/>
    </xf>
  </cellXfs>
  <cellStyles count="1">
    <cellStyle name="Standard" xfId="0" builtinId="0"/>
  </cellStyles>
  <dxfs count="38">
    <dxf>
      <fill>
        <patternFill>
          <bgColor rgb="FF66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CC9900"/>
        </patternFill>
      </fill>
    </dxf>
    <dxf>
      <fill>
        <patternFill>
          <bgColor rgb="FF99FFFF"/>
        </patternFill>
      </fill>
    </dxf>
    <dxf>
      <fill>
        <patternFill>
          <bgColor rgb="FF3399FF"/>
        </patternFill>
      </fill>
    </dxf>
    <dxf>
      <fill>
        <patternFill>
          <bgColor rgb="FF990000"/>
        </patternFill>
      </fill>
    </dxf>
    <dxf>
      <fill>
        <patternFill>
          <bgColor rgb="FFFF00FF"/>
        </patternFill>
      </fill>
    </dxf>
    <dxf>
      <fill>
        <patternFill>
          <bgColor rgb="FFFF3333"/>
        </patternFill>
      </fill>
    </dxf>
    <dxf>
      <fill>
        <patternFill>
          <bgColor rgb="FF66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CC9900"/>
        </patternFill>
      </fill>
    </dxf>
    <dxf>
      <fill>
        <patternFill>
          <bgColor rgb="FF99FFFF"/>
        </patternFill>
      </fill>
    </dxf>
    <dxf>
      <fill>
        <patternFill>
          <bgColor rgb="FF3399FF"/>
        </patternFill>
      </fill>
    </dxf>
    <dxf>
      <fill>
        <patternFill>
          <bgColor rgb="FF990000"/>
        </patternFill>
      </fill>
    </dxf>
    <dxf>
      <fill>
        <patternFill>
          <bgColor rgb="FFFF00FF"/>
        </patternFill>
      </fill>
    </dxf>
    <dxf>
      <fill>
        <patternFill>
          <bgColor rgb="FFFF3333"/>
        </patternFill>
      </fill>
    </dxf>
    <dxf>
      <fill>
        <patternFill>
          <bgColor rgb="FFFFFF00"/>
        </patternFill>
      </fill>
    </dxf>
    <dxf>
      <fill>
        <patternFill>
          <bgColor rgb="FF66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CC9900"/>
        </patternFill>
      </fill>
    </dxf>
    <dxf>
      <fill>
        <patternFill>
          <bgColor rgb="FF99FFFF"/>
        </patternFill>
      </fill>
    </dxf>
    <dxf>
      <fill>
        <patternFill>
          <bgColor rgb="FF3399FF"/>
        </patternFill>
      </fill>
    </dxf>
    <dxf>
      <fill>
        <patternFill>
          <bgColor rgb="FF990000"/>
        </patternFill>
      </fill>
    </dxf>
    <dxf>
      <fill>
        <patternFill>
          <bgColor rgb="FFFF00FF"/>
        </patternFill>
      </fill>
    </dxf>
    <dxf>
      <fill>
        <patternFill>
          <bgColor rgb="FFFF3333"/>
        </patternFill>
      </fill>
    </dxf>
    <dxf>
      <fill>
        <patternFill>
          <bgColor rgb="FFFFFF00"/>
        </patternFill>
      </fill>
    </dxf>
    <dxf>
      <fill>
        <patternFill>
          <bgColor rgb="FF66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CC9900"/>
        </patternFill>
      </fill>
    </dxf>
    <dxf>
      <fill>
        <patternFill>
          <bgColor rgb="FF99FFFF"/>
        </patternFill>
      </fill>
    </dxf>
    <dxf>
      <fill>
        <patternFill>
          <bgColor rgb="FF3399FF"/>
        </patternFill>
      </fill>
    </dxf>
    <dxf>
      <fill>
        <patternFill>
          <bgColor rgb="FF990000"/>
        </patternFill>
      </fill>
    </dxf>
    <dxf>
      <fill>
        <patternFill>
          <bgColor rgb="FFFF00FF"/>
        </patternFill>
      </fill>
    </dxf>
    <dxf>
      <fill>
        <patternFill>
          <bgColor rgb="FFFF3333"/>
        </patternFill>
      </fill>
    </dxf>
  </dxfs>
  <tableStyles count="0" defaultTableStyle="TableStyleMedium2" defaultPivotStyle="PivotStyleLight16"/>
  <colors>
    <mruColors>
      <color rgb="FFFFFFCC"/>
      <color rgb="FFCCFFCC"/>
      <color rgb="FFFFFF99"/>
      <color rgb="FF99FFCC"/>
      <color rgb="FFFF3333"/>
      <color rgb="FFE6E6FF"/>
      <color rgb="FFFFFF00"/>
      <color rgb="FFFF00FF"/>
      <color rgb="FFFF950E"/>
      <color rgb="FFF4B0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lender%202022%20%23204470%20Kli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iertage"/>
      <sheetName val="M. Klinkenberg"/>
      <sheetName val="K. Rohland"/>
      <sheetName val="A.-L. Unthan"/>
      <sheetName val="K. Färber"/>
      <sheetName val="J. Sharif"/>
      <sheetName val="J. Meisner"/>
      <sheetName val="S. Langner"/>
      <sheetName val="S. Rinke"/>
      <sheetName val="J. Ehrhardt-Neben"/>
      <sheetName val="S. Schirrmacher"/>
      <sheetName val="J. Martin"/>
      <sheetName val="S. Fahlbusch"/>
      <sheetName val="S. Deppe"/>
      <sheetName val="A. Raabe-Aue"/>
      <sheetName val="E. Heisig"/>
      <sheetName val="N. Baake-Wilke"/>
      <sheetName val="A. Batukaeva"/>
      <sheetName val="J. Saalfeld"/>
      <sheetName val="D. Winnemuth"/>
      <sheetName val="V. Helbing"/>
      <sheetName val="M. Freter"/>
      <sheetName val="L. Brekerbohm"/>
      <sheetName val="K. Sacolowsky"/>
      <sheetName val="I. Garbode-Nickel"/>
      <sheetName val="P. Rieth"/>
      <sheetName val="C. Ullmann"/>
      <sheetName val="S. Bremer"/>
      <sheetName val="I. Peter-Walthelm"/>
      <sheetName val="D. Sacolowsky"/>
      <sheetName val="H. Baldauf"/>
      <sheetName val="C. Weißenborn"/>
      <sheetName val="N. Vetterick"/>
      <sheetName val="Vorlage"/>
    </sheetNames>
    <sheetDataSet>
      <sheetData sheetId="0">
        <row r="8">
          <cell r="A8">
            <v>44562</v>
          </cell>
        </row>
        <row r="9">
          <cell r="A9">
            <v>44666</v>
          </cell>
        </row>
        <row r="10">
          <cell r="A10">
            <v>44668</v>
          </cell>
        </row>
        <row r="11">
          <cell r="A11">
            <v>44669</v>
          </cell>
        </row>
        <row r="12">
          <cell r="A12">
            <v>44682</v>
          </cell>
        </row>
        <row r="13">
          <cell r="A13">
            <v>44707</v>
          </cell>
        </row>
        <row r="14">
          <cell r="A14">
            <v>44718</v>
          </cell>
        </row>
        <row r="15">
          <cell r="A15">
            <v>44837</v>
          </cell>
        </row>
        <row r="16">
          <cell r="A16">
            <v>44865</v>
          </cell>
        </row>
        <row r="17">
          <cell r="A17">
            <v>44919</v>
          </cell>
        </row>
        <row r="18">
          <cell r="A18">
            <v>44920</v>
          </cell>
        </row>
        <row r="19">
          <cell r="A19">
            <v>44921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07CF6-2A0A-44F9-A5B1-D86A1815FC0E}">
  <dimension ref="A1:AW35"/>
  <sheetViews>
    <sheetView workbookViewId="0">
      <selection activeCell="A8" sqref="A8"/>
    </sheetView>
  </sheetViews>
  <sheetFormatPr baseColWidth="10" defaultColWidth="11.5703125" defaultRowHeight="14.45" customHeight="1" x14ac:dyDescent="0.25"/>
  <cols>
    <col min="1" max="1" width="12.5703125" customWidth="1"/>
    <col min="2" max="3" width="12.7109375" customWidth="1"/>
    <col min="4" max="4" width="4.5703125" customWidth="1"/>
    <col min="5" max="5" width="2.7109375" customWidth="1"/>
    <col min="6" max="7" width="6.7109375" customWidth="1"/>
    <col min="8" max="8" width="5.7109375" customWidth="1"/>
    <col min="9" max="9" width="8.28515625" customWidth="1"/>
    <col min="10" max="11" width="6.7109375" customWidth="1"/>
    <col min="12" max="13" width="12.7109375" customWidth="1"/>
    <col min="14" max="14" width="5.7109375" customWidth="1"/>
    <col min="15" max="15" width="8.28515625" customWidth="1"/>
    <col min="16" max="17" width="6.7109375" customWidth="1"/>
    <col min="18" max="19" width="12.7109375" customWidth="1"/>
    <col min="20" max="20" width="5.7109375" customWidth="1"/>
    <col min="21" max="21" width="8.28515625" customWidth="1"/>
    <col min="22" max="23" width="6.7109375" customWidth="1"/>
    <col min="24" max="25" width="12.7109375" customWidth="1"/>
  </cols>
  <sheetData>
    <row r="1" spans="1:49" ht="14.45" customHeight="1" x14ac:dyDescent="0.25">
      <c r="A1" s="95" t="s">
        <v>97</v>
      </c>
      <c r="B1" s="96"/>
      <c r="C1" s="97"/>
      <c r="H1" s="105" t="s">
        <v>72</v>
      </c>
      <c r="I1" s="106"/>
      <c r="J1" s="106"/>
      <c r="K1" s="106"/>
      <c r="L1" s="106"/>
      <c r="M1" s="107"/>
      <c r="N1" s="105" t="s">
        <v>73</v>
      </c>
      <c r="O1" s="106"/>
      <c r="P1" s="106"/>
      <c r="Q1" s="106"/>
      <c r="R1" s="106"/>
      <c r="S1" s="107"/>
      <c r="T1" s="105" t="s">
        <v>70</v>
      </c>
      <c r="U1" s="106"/>
      <c r="V1" s="106"/>
      <c r="W1" s="106"/>
      <c r="X1" s="106"/>
      <c r="Y1" s="107"/>
    </row>
    <row r="2" spans="1:49" ht="14.45" customHeight="1" x14ac:dyDescent="0.25">
      <c r="A2" s="98"/>
      <c r="B2" s="99"/>
      <c r="C2" s="100"/>
      <c r="E2" s="93" t="s">
        <v>1</v>
      </c>
      <c r="F2" s="93"/>
      <c r="G2" s="93"/>
      <c r="H2" s="94" t="s">
        <v>2</v>
      </c>
      <c r="I2" s="94"/>
      <c r="J2" s="94"/>
      <c r="K2" s="94"/>
      <c r="L2" s="94"/>
      <c r="M2" s="94"/>
      <c r="N2" s="94" t="s">
        <v>2</v>
      </c>
      <c r="O2" s="94"/>
      <c r="P2" s="94"/>
      <c r="Q2" s="94"/>
      <c r="R2" s="94"/>
      <c r="S2" s="94"/>
      <c r="T2" s="151" t="s">
        <v>2</v>
      </c>
      <c r="U2" s="94"/>
      <c r="V2" s="94"/>
      <c r="W2" s="94"/>
      <c r="X2" s="94"/>
      <c r="Y2" s="152"/>
    </row>
    <row r="3" spans="1:49" ht="14.45" customHeight="1" x14ac:dyDescent="0.25">
      <c r="A3" s="101" t="s">
        <v>96</v>
      </c>
      <c r="B3" s="101"/>
      <c r="C3" s="103">
        <v>2022</v>
      </c>
      <c r="E3" s="108" t="s">
        <v>3</v>
      </c>
      <c r="F3" s="108"/>
      <c r="G3" s="108"/>
      <c r="H3" s="109">
        <v>0.55000000000000004</v>
      </c>
      <c r="I3" s="109"/>
      <c r="J3" s="110">
        <v>0.65</v>
      </c>
      <c r="K3" s="110"/>
      <c r="L3" s="3">
        <v>0.75</v>
      </c>
      <c r="M3" s="3"/>
      <c r="N3" s="109">
        <v>0.55000000000000004</v>
      </c>
      <c r="O3" s="109"/>
      <c r="P3" s="110">
        <v>0.65</v>
      </c>
      <c r="Q3" s="110"/>
      <c r="R3" s="3">
        <v>0.75</v>
      </c>
      <c r="S3" s="3"/>
      <c r="T3" s="150">
        <v>0.55000000000000004</v>
      </c>
      <c r="U3" s="109"/>
      <c r="V3" s="110">
        <v>0.65</v>
      </c>
      <c r="W3" s="110"/>
      <c r="X3" s="3">
        <v>0.75</v>
      </c>
      <c r="Y3" s="61"/>
    </row>
    <row r="4" spans="1:49" ht="14.45" customHeight="1" x14ac:dyDescent="0.25">
      <c r="A4" s="102"/>
      <c r="B4" s="102"/>
      <c r="C4" s="104"/>
      <c r="E4" s="108" t="s">
        <v>5</v>
      </c>
      <c r="F4" s="108"/>
      <c r="G4" s="108"/>
      <c r="H4" s="109">
        <v>0.02</v>
      </c>
      <c r="I4" s="109"/>
      <c r="J4" s="110">
        <v>2.5999999999999999E-2</v>
      </c>
      <c r="K4" s="110"/>
      <c r="L4" s="3">
        <v>3.5000000000000003E-2</v>
      </c>
      <c r="M4" s="3"/>
      <c r="N4" s="109">
        <v>0.02</v>
      </c>
      <c r="O4" s="109"/>
      <c r="P4" s="110">
        <v>2.5999999999999999E-2</v>
      </c>
      <c r="Q4" s="110"/>
      <c r="R4" s="3">
        <v>3.5000000000000003E-2</v>
      </c>
      <c r="S4" s="3"/>
      <c r="T4" s="150">
        <v>0.02</v>
      </c>
      <c r="U4" s="109"/>
      <c r="V4" s="110">
        <v>2.5999999999999999E-2</v>
      </c>
      <c r="W4" s="110"/>
      <c r="X4" s="3">
        <v>3.5000000000000003E-2</v>
      </c>
      <c r="Y4" s="61"/>
    </row>
    <row r="5" spans="1:49" ht="14.45" customHeight="1" x14ac:dyDescent="0.25">
      <c r="E5" s="116" t="s">
        <v>7</v>
      </c>
      <c r="F5" s="116"/>
      <c r="G5" s="117"/>
      <c r="H5" s="121"/>
      <c r="I5" s="122"/>
      <c r="J5" s="122"/>
      <c r="K5" s="122"/>
      <c r="L5" s="60"/>
      <c r="M5" s="62"/>
      <c r="N5" s="121"/>
      <c r="O5" s="122"/>
      <c r="P5" s="122"/>
      <c r="Q5" s="122"/>
      <c r="R5" s="60"/>
      <c r="S5" s="62"/>
      <c r="T5" s="121"/>
      <c r="U5" s="122"/>
      <c r="V5" s="122"/>
      <c r="W5" s="122"/>
      <c r="X5" s="60"/>
      <c r="Y5" s="62"/>
    </row>
    <row r="6" spans="1:49" ht="14.45" customHeight="1" x14ac:dyDescent="0.25">
      <c r="A6" s="111" t="s">
        <v>0</v>
      </c>
      <c r="B6" s="111"/>
      <c r="C6" s="111"/>
      <c r="D6" s="2"/>
      <c r="E6" s="108" t="s">
        <v>9</v>
      </c>
      <c r="F6" s="108"/>
      <c r="G6" s="112"/>
      <c r="H6" s="113"/>
      <c r="I6" s="114"/>
      <c r="J6" s="115"/>
      <c r="K6" s="115"/>
      <c r="L6" s="59"/>
      <c r="M6" s="63"/>
      <c r="N6" s="113"/>
      <c r="O6" s="114"/>
      <c r="P6" s="135"/>
      <c r="Q6" s="135"/>
      <c r="R6" s="57"/>
      <c r="S6" s="63"/>
      <c r="T6" s="113"/>
      <c r="U6" s="114"/>
      <c r="V6" s="135"/>
      <c r="W6" s="135"/>
      <c r="X6" s="57"/>
      <c r="Y6" s="63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ht="14.45" customHeight="1" x14ac:dyDescent="0.25">
      <c r="E7" s="116" t="s">
        <v>11</v>
      </c>
      <c r="F7" s="116"/>
      <c r="G7" s="117"/>
      <c r="H7" s="118"/>
      <c r="I7" s="119"/>
      <c r="J7" s="120"/>
      <c r="K7" s="120"/>
      <c r="L7" s="6"/>
      <c r="M7" s="64"/>
      <c r="N7" s="118"/>
      <c r="O7" s="119"/>
      <c r="P7" s="119"/>
      <c r="Q7" s="119"/>
      <c r="R7" s="55"/>
      <c r="S7" s="64"/>
      <c r="T7" s="118"/>
      <c r="U7" s="119"/>
      <c r="V7" s="119"/>
      <c r="W7" s="119"/>
      <c r="X7" s="55"/>
      <c r="Y7" s="64"/>
    </row>
    <row r="8" spans="1:49" ht="14.45" customHeight="1" x14ac:dyDescent="0.25">
      <c r="A8" s="4">
        <v>44562</v>
      </c>
      <c r="B8" s="126" t="s">
        <v>4</v>
      </c>
      <c r="C8" s="126"/>
      <c r="E8" s="93" t="s">
        <v>13</v>
      </c>
      <c r="F8" s="93"/>
      <c r="G8" s="128"/>
      <c r="H8" s="123"/>
      <c r="I8" s="124"/>
      <c r="J8" s="125"/>
      <c r="K8" s="125"/>
      <c r="L8" s="65"/>
      <c r="M8" s="66"/>
      <c r="N8" s="123"/>
      <c r="O8" s="124"/>
      <c r="P8" s="125"/>
      <c r="Q8" s="125"/>
      <c r="R8" s="67"/>
      <c r="S8" s="66"/>
      <c r="T8" s="123"/>
      <c r="U8" s="124"/>
      <c r="V8" s="125"/>
      <c r="W8" s="125"/>
      <c r="X8" s="67"/>
      <c r="Y8" s="66"/>
    </row>
    <row r="9" spans="1:49" ht="14.45" customHeight="1" x14ac:dyDescent="0.25">
      <c r="A9" s="5">
        <v>44666</v>
      </c>
      <c r="B9" s="127" t="s">
        <v>6</v>
      </c>
      <c r="C9" s="127"/>
    </row>
    <row r="10" spans="1:49" ht="14.45" customHeight="1" x14ac:dyDescent="0.25">
      <c r="A10" s="4">
        <v>44669</v>
      </c>
      <c r="B10" s="126" t="s">
        <v>8</v>
      </c>
      <c r="C10" s="126"/>
      <c r="H10" s="105" t="s">
        <v>72</v>
      </c>
      <c r="I10" s="106"/>
      <c r="J10" s="106"/>
      <c r="K10" s="106"/>
      <c r="L10" s="106"/>
      <c r="M10" s="107"/>
      <c r="N10" s="105" t="s">
        <v>73</v>
      </c>
      <c r="O10" s="106"/>
      <c r="P10" s="106"/>
      <c r="Q10" s="106"/>
      <c r="R10" s="106"/>
      <c r="S10" s="107"/>
      <c r="T10" s="129" t="s">
        <v>70</v>
      </c>
      <c r="U10" s="106"/>
      <c r="V10" s="106"/>
      <c r="W10" s="106"/>
      <c r="X10" s="106"/>
      <c r="Y10" s="107"/>
    </row>
    <row r="11" spans="1:49" ht="14.45" customHeight="1" x14ac:dyDescent="0.25">
      <c r="A11" s="5">
        <v>44682</v>
      </c>
      <c r="B11" s="127" t="s">
        <v>10</v>
      </c>
      <c r="C11" s="127"/>
      <c r="E11" s="148" t="s">
        <v>1</v>
      </c>
      <c r="F11" s="148"/>
      <c r="G11" s="148"/>
      <c r="H11" s="131" t="s">
        <v>22</v>
      </c>
      <c r="I11" s="131"/>
      <c r="J11" s="131"/>
      <c r="K11" s="131"/>
      <c r="L11" s="131"/>
      <c r="M11" s="131"/>
      <c r="N11" s="131" t="s">
        <v>22</v>
      </c>
      <c r="O11" s="131"/>
      <c r="P11" s="131"/>
      <c r="Q11" s="131"/>
      <c r="R11" s="131"/>
      <c r="S11" s="131"/>
      <c r="T11" s="130" t="s">
        <v>22</v>
      </c>
      <c r="U11" s="131"/>
      <c r="V11" s="131"/>
      <c r="W11" s="131"/>
      <c r="X11" s="131"/>
      <c r="Y11" s="132"/>
    </row>
    <row r="12" spans="1:49" ht="14.45" customHeight="1" x14ac:dyDescent="0.25">
      <c r="A12" s="4">
        <v>44707</v>
      </c>
      <c r="B12" s="126" t="s">
        <v>12</v>
      </c>
      <c r="C12" s="126"/>
      <c r="E12" s="149" t="s">
        <v>3</v>
      </c>
      <c r="F12" s="149"/>
      <c r="G12" s="149"/>
      <c r="H12" s="109">
        <v>0.5</v>
      </c>
      <c r="I12" s="109"/>
      <c r="J12" s="141">
        <v>0.7</v>
      </c>
      <c r="K12" s="141"/>
      <c r="L12" s="58">
        <v>0.8</v>
      </c>
      <c r="M12" s="58"/>
      <c r="N12" s="109">
        <v>0.5</v>
      </c>
      <c r="O12" s="109"/>
      <c r="P12" s="141">
        <v>0.7</v>
      </c>
      <c r="Q12" s="141"/>
      <c r="R12" s="58">
        <v>0.8</v>
      </c>
      <c r="S12" s="58"/>
      <c r="T12" s="150">
        <v>0.5</v>
      </c>
      <c r="U12" s="109"/>
      <c r="V12" s="141">
        <v>0.7</v>
      </c>
      <c r="W12" s="141"/>
      <c r="X12" s="58">
        <v>0.8</v>
      </c>
      <c r="Y12" s="68"/>
    </row>
    <row r="13" spans="1:49" ht="14.45" customHeight="1" x14ac:dyDescent="0.25">
      <c r="A13" s="5">
        <v>44718</v>
      </c>
      <c r="B13" s="127" t="s">
        <v>15</v>
      </c>
      <c r="C13" s="127"/>
      <c r="E13" s="149" t="s">
        <v>5</v>
      </c>
      <c r="F13" s="149"/>
      <c r="G13" s="149"/>
      <c r="H13" s="109">
        <v>8.9999999999999993E-3</v>
      </c>
      <c r="I13" s="109"/>
      <c r="J13" s="141">
        <v>1.6E-2</v>
      </c>
      <c r="K13" s="141"/>
      <c r="L13" s="58">
        <v>2.5999999999999999E-2</v>
      </c>
      <c r="M13" s="58"/>
      <c r="N13" s="109">
        <v>8.9999999999999993E-3</v>
      </c>
      <c r="O13" s="109"/>
      <c r="P13" s="141">
        <v>1.6E-2</v>
      </c>
      <c r="Q13" s="141"/>
      <c r="R13" s="58">
        <v>2.5999999999999999E-2</v>
      </c>
      <c r="S13" s="58"/>
      <c r="T13" s="150">
        <v>8.9999999999999993E-3</v>
      </c>
      <c r="U13" s="109"/>
      <c r="V13" s="141">
        <v>1.6E-2</v>
      </c>
      <c r="W13" s="141"/>
      <c r="X13" s="58">
        <v>2.5999999999999999E-2</v>
      </c>
      <c r="Y13" s="68"/>
    </row>
    <row r="14" spans="1:49" ht="14.45" customHeight="1" x14ac:dyDescent="0.25">
      <c r="A14" s="4">
        <v>44837</v>
      </c>
      <c r="B14" s="126" t="s">
        <v>16</v>
      </c>
      <c r="C14" s="126"/>
      <c r="E14" s="116" t="s">
        <v>7</v>
      </c>
      <c r="F14" s="116"/>
      <c r="G14" s="117"/>
      <c r="H14" s="137"/>
      <c r="I14" s="136"/>
      <c r="J14" s="136"/>
      <c r="K14" s="136"/>
      <c r="L14" s="56"/>
      <c r="M14" s="69"/>
      <c r="N14" s="137"/>
      <c r="O14" s="136"/>
      <c r="P14" s="136"/>
      <c r="Q14" s="136"/>
      <c r="R14" s="56"/>
      <c r="S14" s="69"/>
      <c r="T14" s="154"/>
      <c r="U14" s="136"/>
      <c r="V14" s="136"/>
      <c r="W14" s="136"/>
      <c r="X14" s="56"/>
      <c r="Y14" s="69"/>
    </row>
    <row r="15" spans="1:49" ht="14.45" customHeight="1" x14ac:dyDescent="0.25">
      <c r="A15" s="5">
        <v>44865</v>
      </c>
      <c r="B15" s="127" t="s">
        <v>17</v>
      </c>
      <c r="C15" s="127"/>
      <c r="E15" s="108" t="s">
        <v>9</v>
      </c>
      <c r="F15" s="108"/>
      <c r="G15" s="112"/>
      <c r="H15" s="113"/>
      <c r="I15" s="114"/>
      <c r="J15" s="135"/>
      <c r="K15" s="135"/>
      <c r="L15" s="57"/>
      <c r="M15" s="70"/>
      <c r="N15" s="113"/>
      <c r="O15" s="114"/>
      <c r="P15" s="135"/>
      <c r="Q15" s="135"/>
      <c r="R15" s="57"/>
      <c r="S15" s="70"/>
      <c r="T15" s="155"/>
      <c r="U15" s="114"/>
      <c r="V15" s="135"/>
      <c r="W15" s="135"/>
      <c r="X15" s="57"/>
      <c r="Y15" s="70"/>
    </row>
    <row r="16" spans="1:49" ht="14.45" customHeight="1" x14ac:dyDescent="0.25">
      <c r="A16" s="4">
        <v>44919</v>
      </c>
      <c r="B16" s="126" t="s">
        <v>18</v>
      </c>
      <c r="C16" s="126"/>
      <c r="E16" s="116" t="s">
        <v>11</v>
      </c>
      <c r="F16" s="116"/>
      <c r="G16" s="117"/>
      <c r="H16" s="118"/>
      <c r="I16" s="119"/>
      <c r="J16" s="119"/>
      <c r="K16" s="119"/>
      <c r="L16" s="55"/>
      <c r="M16" s="71"/>
      <c r="N16" s="118"/>
      <c r="O16" s="119"/>
      <c r="P16" s="119"/>
      <c r="Q16" s="119"/>
      <c r="R16" s="55"/>
      <c r="S16" s="71"/>
      <c r="T16" s="156"/>
      <c r="U16" s="119"/>
      <c r="V16" s="119"/>
      <c r="W16" s="119"/>
      <c r="X16" s="55"/>
      <c r="Y16" s="71"/>
    </row>
    <row r="17" spans="1:49" ht="14.45" customHeight="1" x14ac:dyDescent="0.25">
      <c r="A17" s="5">
        <v>44920</v>
      </c>
      <c r="B17" s="127" t="s">
        <v>19</v>
      </c>
      <c r="C17" s="127"/>
      <c r="E17" s="93" t="s">
        <v>14</v>
      </c>
      <c r="F17" s="93"/>
      <c r="G17" s="128"/>
      <c r="H17" s="142"/>
      <c r="I17" s="143"/>
      <c r="J17" s="147"/>
      <c r="K17" s="147"/>
      <c r="L17" s="72"/>
      <c r="M17" s="73"/>
      <c r="N17" s="142"/>
      <c r="O17" s="143"/>
      <c r="P17" s="147"/>
      <c r="Q17" s="147"/>
      <c r="R17" s="72"/>
      <c r="S17" s="73"/>
      <c r="T17" s="153"/>
      <c r="U17" s="143"/>
      <c r="V17" s="147"/>
      <c r="W17" s="147"/>
      <c r="X17" s="72"/>
      <c r="Y17" s="73"/>
    </row>
    <row r="18" spans="1:49" ht="14.45" customHeight="1" x14ac:dyDescent="0.25">
      <c r="A18" s="4">
        <v>44921</v>
      </c>
      <c r="B18" s="126" t="s">
        <v>20</v>
      </c>
      <c r="C18" s="126"/>
    </row>
    <row r="19" spans="1:49" ht="14.45" customHeight="1" x14ac:dyDescent="0.25">
      <c r="A19" s="7"/>
      <c r="B19" s="134"/>
      <c r="C19" s="134"/>
      <c r="H19" s="105" t="s">
        <v>72</v>
      </c>
      <c r="I19" s="106"/>
      <c r="J19" s="106"/>
      <c r="K19" s="106"/>
      <c r="L19" s="106"/>
      <c r="M19" s="107"/>
      <c r="N19" s="105" t="s">
        <v>73</v>
      </c>
      <c r="O19" s="106"/>
      <c r="P19" s="106"/>
      <c r="Q19" s="106"/>
      <c r="R19" s="106"/>
      <c r="S19" s="107"/>
      <c r="T19" s="129" t="s">
        <v>70</v>
      </c>
      <c r="U19" s="106"/>
      <c r="V19" s="106"/>
      <c r="W19" s="106"/>
      <c r="X19" s="106"/>
      <c r="Y19" s="107"/>
    </row>
    <row r="20" spans="1:49" ht="14.45" customHeight="1" x14ac:dyDescent="0.25">
      <c r="A20" s="8"/>
      <c r="B20" s="133"/>
      <c r="C20" s="133"/>
      <c r="E20" s="93" t="s">
        <v>1</v>
      </c>
      <c r="F20" s="93"/>
      <c r="G20" s="93"/>
      <c r="H20" s="131" t="s">
        <v>23</v>
      </c>
      <c r="I20" s="131"/>
      <c r="J20" s="131"/>
      <c r="K20" s="131"/>
      <c r="L20" s="131"/>
      <c r="M20" s="131"/>
      <c r="N20" s="131" t="s">
        <v>23</v>
      </c>
      <c r="O20" s="131"/>
      <c r="P20" s="131"/>
      <c r="Q20" s="131"/>
      <c r="R20" s="131"/>
      <c r="S20" s="131"/>
      <c r="T20" s="130" t="s">
        <v>23</v>
      </c>
      <c r="U20" s="131"/>
      <c r="V20" s="131"/>
      <c r="W20" s="131"/>
      <c r="X20" s="131"/>
      <c r="Y20" s="132"/>
    </row>
    <row r="21" spans="1:49" ht="14.45" customHeight="1" x14ac:dyDescent="0.25">
      <c r="E21" s="108" t="s">
        <v>3</v>
      </c>
      <c r="F21" s="108"/>
      <c r="G21" s="108"/>
      <c r="H21" s="109">
        <v>0.5</v>
      </c>
      <c r="I21" s="109"/>
      <c r="J21" s="141">
        <v>0.7</v>
      </c>
      <c r="K21" s="141"/>
      <c r="L21" s="58">
        <v>0.8</v>
      </c>
      <c r="M21" s="58"/>
      <c r="N21" s="109">
        <v>0.5</v>
      </c>
      <c r="O21" s="109"/>
      <c r="P21" s="141">
        <v>0.7</v>
      </c>
      <c r="Q21" s="141"/>
      <c r="R21" s="58">
        <v>0.8</v>
      </c>
      <c r="S21" s="58"/>
      <c r="T21" s="150">
        <v>0.5</v>
      </c>
      <c r="U21" s="109"/>
      <c r="V21" s="141">
        <v>0.7</v>
      </c>
      <c r="W21" s="141"/>
      <c r="X21" s="58">
        <v>0.8</v>
      </c>
      <c r="Y21" s="68"/>
    </row>
    <row r="22" spans="1:49" ht="14.45" customHeight="1" x14ac:dyDescent="0.25">
      <c r="E22" s="108" t="s">
        <v>5</v>
      </c>
      <c r="F22" s="108"/>
      <c r="G22" s="108"/>
      <c r="H22" s="109">
        <v>1.7000000000000001E-2</v>
      </c>
      <c r="I22" s="109"/>
      <c r="J22" s="141">
        <v>2.5999999999999999E-2</v>
      </c>
      <c r="K22" s="141"/>
      <c r="L22" s="58">
        <v>4.1000000000000002E-2</v>
      </c>
      <c r="M22" s="58"/>
      <c r="N22" s="109">
        <v>1.7000000000000001E-2</v>
      </c>
      <c r="O22" s="109"/>
      <c r="P22" s="141">
        <v>2.5999999999999999E-2</v>
      </c>
      <c r="Q22" s="141"/>
      <c r="R22" s="58">
        <v>4.1000000000000002E-2</v>
      </c>
      <c r="S22" s="58"/>
      <c r="T22" s="150">
        <v>1.7000000000000001E-2</v>
      </c>
      <c r="U22" s="109"/>
      <c r="V22" s="141">
        <v>2.5999999999999999E-2</v>
      </c>
      <c r="W22" s="141"/>
      <c r="X22" s="58">
        <v>4.1000000000000002E-2</v>
      </c>
      <c r="Y22" s="68"/>
    </row>
    <row r="23" spans="1:49" ht="14.45" customHeight="1" x14ac:dyDescent="0.25">
      <c r="E23" s="116" t="s">
        <v>7</v>
      </c>
      <c r="F23" s="116"/>
      <c r="G23" s="117"/>
      <c r="H23" s="137"/>
      <c r="I23" s="136"/>
      <c r="J23" s="136"/>
      <c r="K23" s="136"/>
      <c r="L23" s="56"/>
      <c r="M23" s="69"/>
      <c r="N23" s="137"/>
      <c r="O23" s="136"/>
      <c r="P23" s="136"/>
      <c r="Q23" s="136"/>
      <c r="R23" s="56"/>
      <c r="S23" s="69"/>
      <c r="T23" s="154"/>
      <c r="U23" s="136"/>
      <c r="V23" s="136"/>
      <c r="W23" s="136"/>
      <c r="X23" s="56"/>
      <c r="Y23" s="69"/>
    </row>
    <row r="24" spans="1:49" ht="14.45" customHeight="1" x14ac:dyDescent="0.25">
      <c r="E24" s="108" t="s">
        <v>9</v>
      </c>
      <c r="F24" s="108"/>
      <c r="G24" s="112"/>
      <c r="H24" s="113"/>
      <c r="I24" s="114"/>
      <c r="J24" s="135"/>
      <c r="K24" s="135"/>
      <c r="L24" s="57"/>
      <c r="M24" s="70"/>
      <c r="N24" s="113"/>
      <c r="O24" s="114"/>
      <c r="P24" s="135"/>
      <c r="Q24" s="135"/>
      <c r="R24" s="57"/>
      <c r="S24" s="70"/>
      <c r="T24" s="155"/>
      <c r="U24" s="114"/>
      <c r="V24" s="135"/>
      <c r="W24" s="135"/>
      <c r="X24" s="57"/>
      <c r="Y24" s="70"/>
    </row>
    <row r="25" spans="1:49" ht="14.45" customHeight="1" x14ac:dyDescent="0.25">
      <c r="E25" s="116" t="s">
        <v>11</v>
      </c>
      <c r="F25" s="116"/>
      <c r="G25" s="117"/>
      <c r="H25" s="118"/>
      <c r="I25" s="119"/>
      <c r="J25" s="119"/>
      <c r="K25" s="119"/>
      <c r="L25" s="55"/>
      <c r="M25" s="71"/>
      <c r="N25" s="118"/>
      <c r="O25" s="119"/>
      <c r="P25" s="119"/>
      <c r="Q25" s="119"/>
      <c r="R25" s="55"/>
      <c r="S25" s="71"/>
      <c r="T25" s="156"/>
      <c r="U25" s="119"/>
      <c r="V25" s="119"/>
      <c r="W25" s="119"/>
      <c r="X25" s="55"/>
      <c r="Y25" s="71"/>
    </row>
    <row r="26" spans="1:49" ht="14.45" customHeight="1" x14ac:dyDescent="0.25">
      <c r="E26" s="93" t="s">
        <v>14</v>
      </c>
      <c r="F26" s="93"/>
      <c r="G26" s="128"/>
      <c r="H26" s="142"/>
      <c r="I26" s="143"/>
      <c r="J26" s="147"/>
      <c r="K26" s="147"/>
      <c r="L26" s="72"/>
      <c r="M26" s="73"/>
      <c r="N26" s="142"/>
      <c r="O26" s="143"/>
      <c r="P26" s="147"/>
      <c r="Q26" s="147"/>
      <c r="R26" s="72"/>
      <c r="S26" s="73"/>
      <c r="T26" s="153"/>
      <c r="U26" s="143"/>
      <c r="V26" s="147"/>
      <c r="W26" s="147"/>
      <c r="X26" s="72"/>
      <c r="Y26" s="73"/>
    </row>
    <row r="28" spans="1:49" ht="14.45" customHeight="1" x14ac:dyDescent="0.25">
      <c r="H28" s="105" t="s">
        <v>72</v>
      </c>
      <c r="I28" s="106"/>
      <c r="J28" s="106"/>
      <c r="K28" s="106"/>
      <c r="L28" s="106"/>
      <c r="M28" s="107"/>
      <c r="N28" s="105" t="s">
        <v>73</v>
      </c>
      <c r="O28" s="106"/>
      <c r="P28" s="106"/>
      <c r="Q28" s="106"/>
      <c r="R28" s="106"/>
      <c r="S28" s="107"/>
      <c r="T28" s="129" t="s">
        <v>70</v>
      </c>
      <c r="U28" s="106"/>
      <c r="V28" s="106"/>
      <c r="W28" s="106"/>
      <c r="X28" s="106"/>
      <c r="Y28" s="107"/>
    </row>
    <row r="29" spans="1:49" ht="14.45" customHeight="1" x14ac:dyDescent="0.25">
      <c r="E29" s="93" t="s">
        <v>1</v>
      </c>
      <c r="F29" s="93"/>
      <c r="G29" s="93"/>
      <c r="H29" s="139" t="s">
        <v>21</v>
      </c>
      <c r="I29" s="139"/>
      <c r="J29" s="139"/>
      <c r="K29" s="139"/>
      <c r="L29" s="139"/>
      <c r="M29" s="139"/>
      <c r="N29" s="139" t="s">
        <v>21</v>
      </c>
      <c r="O29" s="139"/>
      <c r="P29" s="139"/>
      <c r="Q29" s="139"/>
      <c r="R29" s="139"/>
      <c r="S29" s="139"/>
      <c r="T29" s="157" t="s">
        <v>21</v>
      </c>
      <c r="U29" s="139"/>
      <c r="V29" s="139"/>
      <c r="W29" s="139"/>
      <c r="X29" s="139"/>
      <c r="Y29" s="158"/>
    </row>
    <row r="30" spans="1:49" ht="14.45" customHeight="1" x14ac:dyDescent="0.25">
      <c r="D30" s="2"/>
      <c r="E30" s="108" t="s">
        <v>3</v>
      </c>
      <c r="F30" s="108"/>
      <c r="G30" s="108"/>
      <c r="H30" s="138">
        <v>0.8</v>
      </c>
      <c r="I30" s="138"/>
      <c r="J30" s="140"/>
      <c r="K30" s="140"/>
      <c r="L30" s="58"/>
      <c r="M30" s="58"/>
      <c r="N30" s="138">
        <v>0.8</v>
      </c>
      <c r="O30" s="138"/>
      <c r="P30" s="140"/>
      <c r="Q30" s="140"/>
      <c r="R30" s="58"/>
      <c r="S30" s="58"/>
      <c r="T30" s="159">
        <v>0.8</v>
      </c>
      <c r="U30" s="138"/>
      <c r="V30" s="140"/>
      <c r="W30" s="140"/>
      <c r="X30" s="58"/>
      <c r="Y30" s="68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</row>
    <row r="31" spans="1:49" ht="14.45" customHeight="1" x14ac:dyDescent="0.25">
      <c r="E31" s="108" t="s">
        <v>5</v>
      </c>
      <c r="F31" s="108"/>
      <c r="G31" s="108"/>
      <c r="H31" s="138">
        <v>8.9999999999999993E-3</v>
      </c>
      <c r="I31" s="138"/>
      <c r="J31" s="140"/>
      <c r="K31" s="140"/>
      <c r="L31" s="58"/>
      <c r="M31" s="58"/>
      <c r="N31" s="138">
        <v>8.9999999999999993E-3</v>
      </c>
      <c r="O31" s="138"/>
      <c r="P31" s="140"/>
      <c r="Q31" s="140"/>
      <c r="R31" s="58"/>
      <c r="S31" s="58"/>
      <c r="T31" s="159">
        <v>8.9999999999999993E-3</v>
      </c>
      <c r="U31" s="138"/>
      <c r="V31" s="140"/>
      <c r="W31" s="140"/>
      <c r="X31" s="58"/>
      <c r="Y31" s="68"/>
    </row>
    <row r="32" spans="1:49" ht="14.45" customHeight="1" x14ac:dyDescent="0.25">
      <c r="E32" s="116" t="s">
        <v>7</v>
      </c>
      <c r="F32" s="116"/>
      <c r="G32" s="117"/>
      <c r="H32" s="137"/>
      <c r="I32" s="136"/>
      <c r="J32" s="136"/>
      <c r="K32" s="136"/>
      <c r="L32" s="56"/>
      <c r="M32" s="69"/>
      <c r="N32" s="137"/>
      <c r="O32" s="136"/>
      <c r="P32" s="136"/>
      <c r="Q32" s="136"/>
      <c r="R32" s="56"/>
      <c r="S32" s="69"/>
      <c r="T32" s="154"/>
      <c r="U32" s="136"/>
      <c r="V32" s="136"/>
      <c r="W32" s="136"/>
      <c r="X32" s="56"/>
      <c r="Y32" s="69"/>
    </row>
    <row r="33" spans="5:25" ht="14.45" customHeight="1" x14ac:dyDescent="0.25">
      <c r="E33" s="108" t="s">
        <v>9</v>
      </c>
      <c r="F33" s="108"/>
      <c r="G33" s="112"/>
      <c r="H33" s="113"/>
      <c r="I33" s="114"/>
      <c r="J33" s="114"/>
      <c r="K33" s="114"/>
      <c r="L33" s="57"/>
      <c r="M33" s="70"/>
      <c r="N33" s="113"/>
      <c r="O33" s="114"/>
      <c r="P33" s="114"/>
      <c r="Q33" s="114"/>
      <c r="R33" s="57"/>
      <c r="S33" s="70"/>
      <c r="T33" s="155"/>
      <c r="U33" s="114"/>
      <c r="V33" s="114"/>
      <c r="W33" s="114"/>
      <c r="X33" s="57"/>
      <c r="Y33" s="70"/>
    </row>
    <row r="34" spans="5:25" ht="14.45" customHeight="1" x14ac:dyDescent="0.25">
      <c r="E34" s="116" t="s">
        <v>11</v>
      </c>
      <c r="F34" s="116"/>
      <c r="G34" s="117"/>
      <c r="H34" s="118"/>
      <c r="I34" s="119"/>
      <c r="J34" s="119"/>
      <c r="K34" s="119"/>
      <c r="L34" s="55"/>
      <c r="M34" s="71"/>
      <c r="N34" s="118"/>
      <c r="O34" s="119"/>
      <c r="P34" s="119"/>
      <c r="Q34" s="119"/>
      <c r="R34" s="55"/>
      <c r="S34" s="71"/>
      <c r="T34" s="156"/>
      <c r="U34" s="119"/>
      <c r="V34" s="119"/>
      <c r="W34" s="119"/>
      <c r="X34" s="55"/>
      <c r="Y34" s="71"/>
    </row>
    <row r="35" spans="5:25" ht="14.45" customHeight="1" x14ac:dyDescent="0.25">
      <c r="E35" s="93" t="s">
        <v>13</v>
      </c>
      <c r="F35" s="93"/>
      <c r="G35" s="128"/>
      <c r="H35" s="144"/>
      <c r="I35" s="145"/>
      <c r="J35" s="146"/>
      <c r="K35" s="146"/>
      <c r="L35" s="72"/>
      <c r="M35" s="73"/>
      <c r="N35" s="144"/>
      <c r="O35" s="145"/>
      <c r="P35" s="146"/>
      <c r="Q35" s="146"/>
      <c r="R35" s="72"/>
      <c r="S35" s="73"/>
      <c r="T35" s="160"/>
      <c r="U35" s="145"/>
      <c r="V35" s="146"/>
      <c r="W35" s="146"/>
      <c r="X35" s="72"/>
      <c r="Y35" s="73"/>
    </row>
  </sheetData>
  <mergeCells count="213">
    <mergeCell ref="N34:O34"/>
    <mergeCell ref="P34:Q34"/>
    <mergeCell ref="N35:O35"/>
    <mergeCell ref="P35:Q35"/>
    <mergeCell ref="T29:Y29"/>
    <mergeCell ref="T30:U30"/>
    <mergeCell ref="V30:W30"/>
    <mergeCell ref="T31:U31"/>
    <mergeCell ref="V31:W31"/>
    <mergeCell ref="T32:U32"/>
    <mergeCell ref="V32:W32"/>
    <mergeCell ref="T33:U33"/>
    <mergeCell ref="V33:W33"/>
    <mergeCell ref="T34:U34"/>
    <mergeCell ref="V34:W34"/>
    <mergeCell ref="T35:U35"/>
    <mergeCell ref="V35:W35"/>
    <mergeCell ref="N29:S29"/>
    <mergeCell ref="N30:O30"/>
    <mergeCell ref="P30:Q30"/>
    <mergeCell ref="N31:O31"/>
    <mergeCell ref="P31:Q31"/>
    <mergeCell ref="N32:O32"/>
    <mergeCell ref="P32:Q32"/>
    <mergeCell ref="N12:O12"/>
    <mergeCell ref="P12:Q12"/>
    <mergeCell ref="N33:O33"/>
    <mergeCell ref="P33:Q33"/>
    <mergeCell ref="N25:O25"/>
    <mergeCell ref="P25:Q25"/>
    <mergeCell ref="N26:O26"/>
    <mergeCell ref="P26:Q26"/>
    <mergeCell ref="T20:Y20"/>
    <mergeCell ref="T21:U21"/>
    <mergeCell ref="V21:W21"/>
    <mergeCell ref="T22:U22"/>
    <mergeCell ref="V22:W22"/>
    <mergeCell ref="T23:U23"/>
    <mergeCell ref="V23:W23"/>
    <mergeCell ref="T24:U24"/>
    <mergeCell ref="V24:W24"/>
    <mergeCell ref="T25:U25"/>
    <mergeCell ref="V25:W25"/>
    <mergeCell ref="T26:U26"/>
    <mergeCell ref="V26:W26"/>
    <mergeCell ref="N20:S20"/>
    <mergeCell ref="N21:O21"/>
    <mergeCell ref="P21:Q21"/>
    <mergeCell ref="T12:U12"/>
    <mergeCell ref="V12:W12"/>
    <mergeCell ref="T13:U13"/>
    <mergeCell ref="V13:W13"/>
    <mergeCell ref="T14:U14"/>
    <mergeCell ref="V14:W14"/>
    <mergeCell ref="T15:U15"/>
    <mergeCell ref="V15:W15"/>
    <mergeCell ref="T16:U16"/>
    <mergeCell ref="V16:W16"/>
    <mergeCell ref="N13:O13"/>
    <mergeCell ref="P13:Q13"/>
    <mergeCell ref="N14:O14"/>
    <mergeCell ref="P14:Q14"/>
    <mergeCell ref="N15:O15"/>
    <mergeCell ref="P15:Q15"/>
    <mergeCell ref="N19:S19"/>
    <mergeCell ref="T19:Y19"/>
    <mergeCell ref="H28:M28"/>
    <mergeCell ref="N28:S28"/>
    <mergeCell ref="T28:Y28"/>
    <mergeCell ref="N23:O23"/>
    <mergeCell ref="P23:Q23"/>
    <mergeCell ref="N24:O24"/>
    <mergeCell ref="P24:Q24"/>
    <mergeCell ref="N16:O16"/>
    <mergeCell ref="P16:Q16"/>
    <mergeCell ref="N17:O17"/>
    <mergeCell ref="P17:Q17"/>
    <mergeCell ref="T17:U17"/>
    <mergeCell ref="V17:W17"/>
    <mergeCell ref="N22:O22"/>
    <mergeCell ref="P22:Q22"/>
    <mergeCell ref="J26:K26"/>
    <mergeCell ref="T4:U4"/>
    <mergeCell ref="V4:W4"/>
    <mergeCell ref="T1:Y1"/>
    <mergeCell ref="N5:O5"/>
    <mergeCell ref="P5:Q5"/>
    <mergeCell ref="N6:O6"/>
    <mergeCell ref="P6:Q6"/>
    <mergeCell ref="N7:O7"/>
    <mergeCell ref="P7:Q7"/>
    <mergeCell ref="T5:U5"/>
    <mergeCell ref="V5:W5"/>
    <mergeCell ref="T6:U6"/>
    <mergeCell ref="V6:W6"/>
    <mergeCell ref="T7:U7"/>
    <mergeCell ref="V7:W7"/>
    <mergeCell ref="N4:O4"/>
    <mergeCell ref="P4:Q4"/>
    <mergeCell ref="T2:Y2"/>
    <mergeCell ref="T3:U3"/>
    <mergeCell ref="V3:W3"/>
    <mergeCell ref="N3:O3"/>
    <mergeCell ref="H25:I25"/>
    <mergeCell ref="J25:K25"/>
    <mergeCell ref="E26:G26"/>
    <mergeCell ref="E11:G11"/>
    <mergeCell ref="E12:G12"/>
    <mergeCell ref="E13:G13"/>
    <mergeCell ref="H15:I15"/>
    <mergeCell ref="H12:I12"/>
    <mergeCell ref="J12:K12"/>
    <mergeCell ref="E35:G35"/>
    <mergeCell ref="H35:I35"/>
    <mergeCell ref="J35:K35"/>
    <mergeCell ref="E17:G17"/>
    <mergeCell ref="H17:I17"/>
    <mergeCell ref="J15:K15"/>
    <mergeCell ref="E20:G20"/>
    <mergeCell ref="H20:M20"/>
    <mergeCell ref="E21:G21"/>
    <mergeCell ref="H21:I21"/>
    <mergeCell ref="E34:G34"/>
    <mergeCell ref="H34:I34"/>
    <mergeCell ref="J34:K34"/>
    <mergeCell ref="E16:G16"/>
    <mergeCell ref="H16:I16"/>
    <mergeCell ref="J16:K16"/>
    <mergeCell ref="J17:K17"/>
    <mergeCell ref="E22:G22"/>
    <mergeCell ref="H22:I22"/>
    <mergeCell ref="J22:K22"/>
    <mergeCell ref="E33:G33"/>
    <mergeCell ref="H33:I33"/>
    <mergeCell ref="J33:K33"/>
    <mergeCell ref="E15:G15"/>
    <mergeCell ref="E32:G32"/>
    <mergeCell ref="H32:I32"/>
    <mergeCell ref="E31:G31"/>
    <mergeCell ref="H31:I31"/>
    <mergeCell ref="J32:K32"/>
    <mergeCell ref="E14:G14"/>
    <mergeCell ref="H14:I14"/>
    <mergeCell ref="J14:K14"/>
    <mergeCell ref="H11:M11"/>
    <mergeCell ref="E24:G24"/>
    <mergeCell ref="E29:G29"/>
    <mergeCell ref="H29:M29"/>
    <mergeCell ref="J31:K31"/>
    <mergeCell ref="H13:I13"/>
    <mergeCell ref="J13:K13"/>
    <mergeCell ref="E23:G23"/>
    <mergeCell ref="H23:I23"/>
    <mergeCell ref="J21:K21"/>
    <mergeCell ref="E30:G30"/>
    <mergeCell ref="H30:I30"/>
    <mergeCell ref="J30:K30"/>
    <mergeCell ref="E25:G25"/>
    <mergeCell ref="H26:I26"/>
    <mergeCell ref="H19:M19"/>
    <mergeCell ref="B20:C20"/>
    <mergeCell ref="B19:C19"/>
    <mergeCell ref="H24:I24"/>
    <mergeCell ref="J24:K24"/>
    <mergeCell ref="B18:C18"/>
    <mergeCell ref="B17:C17"/>
    <mergeCell ref="B16:C16"/>
    <mergeCell ref="B15:C15"/>
    <mergeCell ref="B12:C12"/>
    <mergeCell ref="B13:C13"/>
    <mergeCell ref="B14:C14"/>
    <mergeCell ref="J23:K23"/>
    <mergeCell ref="T8:U8"/>
    <mergeCell ref="V8:W8"/>
    <mergeCell ref="B10:C10"/>
    <mergeCell ref="B9:C9"/>
    <mergeCell ref="E8:G8"/>
    <mergeCell ref="H8:I8"/>
    <mergeCell ref="J8:K8"/>
    <mergeCell ref="B8:C8"/>
    <mergeCell ref="B11:C11"/>
    <mergeCell ref="N8:O8"/>
    <mergeCell ref="P8:Q8"/>
    <mergeCell ref="H10:M10"/>
    <mergeCell ref="N10:S10"/>
    <mergeCell ref="T10:Y10"/>
    <mergeCell ref="T11:Y11"/>
    <mergeCell ref="N11:S11"/>
    <mergeCell ref="A6:C6"/>
    <mergeCell ref="E6:G6"/>
    <mergeCell ref="H6:I6"/>
    <mergeCell ref="J6:K6"/>
    <mergeCell ref="E7:G7"/>
    <mergeCell ref="H7:I7"/>
    <mergeCell ref="J7:K7"/>
    <mergeCell ref="E4:G4"/>
    <mergeCell ref="H4:I4"/>
    <mergeCell ref="J4:K4"/>
    <mergeCell ref="E5:G5"/>
    <mergeCell ref="H5:I5"/>
    <mergeCell ref="J5:K5"/>
    <mergeCell ref="E2:G2"/>
    <mergeCell ref="H2:M2"/>
    <mergeCell ref="A1:C2"/>
    <mergeCell ref="A3:B4"/>
    <mergeCell ref="C3:C4"/>
    <mergeCell ref="H1:M1"/>
    <mergeCell ref="N2:S2"/>
    <mergeCell ref="N1:S1"/>
    <mergeCell ref="E3:G3"/>
    <mergeCell ref="H3:I3"/>
    <mergeCell ref="J3:K3"/>
    <mergeCell ref="P3:Q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86F0E-C7C4-40C9-AD64-A257267D79BA}">
  <dimension ref="A1:CX106"/>
  <sheetViews>
    <sheetView zoomScale="80" zoomScaleNormal="80" workbookViewId="0">
      <selection activeCell="D1" sqref="D1"/>
    </sheetView>
  </sheetViews>
  <sheetFormatPr baseColWidth="10" defaultRowHeight="15" x14ac:dyDescent="0.25"/>
  <cols>
    <col min="1" max="1" width="12.7109375" customWidth="1"/>
    <col min="2" max="2" width="8.7109375" customWidth="1"/>
    <col min="3" max="3" width="4.7109375" customWidth="1"/>
    <col min="4" max="4" width="8.7109375" customWidth="1"/>
    <col min="5" max="5" width="4.7109375" customWidth="1"/>
    <col min="6" max="6" width="2.7109375" customWidth="1"/>
    <col min="7" max="8" width="6.7109375" customWidth="1"/>
    <col min="9" max="9" width="5.7109375" customWidth="1"/>
    <col min="10" max="10" width="8.85546875" customWidth="1"/>
    <col min="11" max="12" width="6.7109375" customWidth="1"/>
    <col min="13" max="13" width="12.7109375" customWidth="1"/>
    <col min="14" max="14" width="12.7109375" style="10" customWidth="1"/>
    <col min="15" max="15" width="2.7109375" customWidth="1"/>
    <col min="16" max="16" width="4.5703125" customWidth="1"/>
    <col min="17" max="17" width="8.7109375" customWidth="1"/>
    <col min="18" max="18" width="4.5703125" customWidth="1"/>
    <col min="19" max="19" width="8.7109375" customWidth="1"/>
    <col min="20" max="20" width="4.5703125" customWidth="1"/>
    <col min="21" max="21" width="8.7109375" customWidth="1"/>
    <col min="22" max="22" width="4.5703125" customWidth="1"/>
    <col min="23" max="23" width="8.7109375" customWidth="1"/>
    <col min="24" max="24" width="4.5703125" customWidth="1"/>
    <col min="25" max="25" width="8.7109375" customWidth="1"/>
    <col min="26" max="26" width="4.5703125" customWidth="1"/>
    <col min="27" max="27" width="8.7109375" customWidth="1"/>
    <col min="28" max="28" width="4.5703125" customWidth="1"/>
    <col min="29" max="29" width="8.7109375" customWidth="1"/>
    <col min="30" max="30" width="4.5703125" customWidth="1"/>
    <col min="31" max="31" width="8.7109375" customWidth="1"/>
    <col min="32" max="32" width="4.5703125" customWidth="1"/>
    <col min="33" max="33" width="8.7109375" customWidth="1"/>
    <col min="34" max="34" width="4.5703125" customWidth="1"/>
    <col min="35" max="35" width="8.7109375" customWidth="1"/>
    <col min="36" max="36" width="4.5703125" customWidth="1"/>
    <col min="37" max="37" width="8.7109375" customWidth="1"/>
    <col min="38" max="38" width="4.5703125" customWidth="1"/>
    <col min="39" max="40" width="8.7109375" customWidth="1"/>
    <col min="41" max="41" width="4.7109375" customWidth="1"/>
    <col min="42" max="42" width="8.7109375" customWidth="1"/>
    <col min="43" max="43" width="4.7109375" customWidth="1"/>
    <col min="44" max="44" width="8.7109375" customWidth="1"/>
    <col min="45" max="45" width="4.7109375" customWidth="1"/>
    <col min="46" max="46" width="8.7109375" customWidth="1"/>
    <col min="47" max="47" width="4.7109375" customWidth="1"/>
    <col min="48" max="48" width="8.7109375" customWidth="1"/>
    <col min="49" max="49" width="4.7109375" customWidth="1"/>
    <col min="52" max="74" width="4.5703125" customWidth="1"/>
    <col min="75" max="75" width="4.7109375" customWidth="1"/>
    <col min="76" max="76" width="3.85546875" customWidth="1"/>
    <col min="79" max="102" width="4.7109375" customWidth="1"/>
  </cols>
  <sheetData>
    <row r="1" spans="1:102" ht="30" customHeight="1" x14ac:dyDescent="0.4">
      <c r="A1" s="373">
        <v>2022</v>
      </c>
      <c r="B1" s="374"/>
      <c r="H1" s="9"/>
      <c r="I1" s="9"/>
      <c r="J1" s="9"/>
      <c r="K1" s="9"/>
      <c r="L1" s="9"/>
      <c r="M1" s="9"/>
      <c r="P1" s="368" t="s">
        <v>24</v>
      </c>
      <c r="Q1" s="368"/>
      <c r="R1" s="368" t="s">
        <v>25</v>
      </c>
      <c r="S1" s="368"/>
      <c r="T1" s="368" t="s">
        <v>26</v>
      </c>
      <c r="U1" s="368"/>
      <c r="V1" s="368" t="s">
        <v>27</v>
      </c>
      <c r="W1" s="368"/>
      <c r="X1" s="368" t="s">
        <v>28</v>
      </c>
      <c r="Y1" s="368"/>
      <c r="Z1" s="368" t="s">
        <v>29</v>
      </c>
      <c r="AA1" s="368"/>
      <c r="AB1" s="368" t="s">
        <v>30</v>
      </c>
      <c r="AC1" s="368"/>
      <c r="AD1" s="368" t="s">
        <v>31</v>
      </c>
      <c r="AE1" s="368"/>
      <c r="AF1" s="368" t="s">
        <v>32</v>
      </c>
      <c r="AG1" s="368"/>
      <c r="AH1" s="368" t="s">
        <v>33</v>
      </c>
      <c r="AI1" s="368"/>
      <c r="AJ1" s="368" t="s">
        <v>34</v>
      </c>
      <c r="AK1" s="368"/>
      <c r="AL1" s="368" t="s">
        <v>35</v>
      </c>
      <c r="AM1" s="368"/>
      <c r="AO1" s="369" t="s">
        <v>92</v>
      </c>
      <c r="AP1" s="369"/>
      <c r="AQ1" s="369"/>
      <c r="AR1" s="369"/>
      <c r="AS1" s="80"/>
      <c r="AT1" s="370" t="s">
        <v>80</v>
      </c>
      <c r="AU1" s="371"/>
      <c r="AV1" s="371"/>
      <c r="AW1" s="372"/>
      <c r="AX1" s="80"/>
      <c r="AY1" s="162" t="s">
        <v>102</v>
      </c>
      <c r="AZ1" s="161" t="s">
        <v>85</v>
      </c>
      <c r="BA1" s="161"/>
      <c r="BB1" s="161" t="s">
        <v>86</v>
      </c>
      <c r="BC1" s="161"/>
      <c r="BD1" s="161" t="s">
        <v>26</v>
      </c>
      <c r="BE1" s="161"/>
      <c r="BF1" s="161" t="s">
        <v>27</v>
      </c>
      <c r="BG1" s="161"/>
      <c r="BH1" s="161" t="s">
        <v>28</v>
      </c>
      <c r="BI1" s="161"/>
      <c r="BJ1" s="161" t="s">
        <v>29</v>
      </c>
      <c r="BK1" s="161"/>
      <c r="BL1" s="161" t="s">
        <v>30</v>
      </c>
      <c r="BM1" s="161"/>
      <c r="BN1" s="161" t="s">
        <v>87</v>
      </c>
      <c r="BO1" s="161"/>
      <c r="BP1" s="161" t="s">
        <v>88</v>
      </c>
      <c r="BQ1" s="161"/>
      <c r="BR1" s="161" t="s">
        <v>89</v>
      </c>
      <c r="BS1" s="161"/>
      <c r="BT1" s="161" t="s">
        <v>90</v>
      </c>
      <c r="BU1" s="161"/>
      <c r="BV1" s="161" t="s">
        <v>91</v>
      </c>
      <c r="BW1" s="161"/>
      <c r="BX1" s="80"/>
      <c r="BY1" s="80"/>
      <c r="BZ1" s="162" t="s">
        <v>101</v>
      </c>
      <c r="CA1" s="161" t="s">
        <v>85</v>
      </c>
      <c r="CB1" s="161"/>
      <c r="CC1" s="161" t="s">
        <v>86</v>
      </c>
      <c r="CD1" s="161"/>
      <c r="CE1" s="161" t="s">
        <v>26</v>
      </c>
      <c r="CF1" s="161"/>
      <c r="CG1" s="161" t="s">
        <v>27</v>
      </c>
      <c r="CH1" s="161"/>
      <c r="CI1" s="161" t="s">
        <v>28</v>
      </c>
      <c r="CJ1" s="161"/>
      <c r="CK1" s="161" t="s">
        <v>29</v>
      </c>
      <c r="CL1" s="161"/>
      <c r="CM1" s="161" t="s">
        <v>30</v>
      </c>
      <c r="CN1" s="161"/>
      <c r="CO1" s="161" t="s">
        <v>87</v>
      </c>
      <c r="CP1" s="161"/>
      <c r="CQ1" s="161" t="s">
        <v>88</v>
      </c>
      <c r="CR1" s="161"/>
      <c r="CS1" s="161" t="s">
        <v>89</v>
      </c>
      <c r="CT1" s="161"/>
      <c r="CU1" s="161" t="s">
        <v>90</v>
      </c>
      <c r="CV1" s="161"/>
      <c r="CW1" s="161" t="s">
        <v>91</v>
      </c>
      <c r="CX1" s="161"/>
    </row>
    <row r="2" spans="1:102" ht="14.45" customHeight="1" x14ac:dyDescent="0.25">
      <c r="B2" s="365"/>
      <c r="C2" s="365"/>
      <c r="H2" s="9"/>
      <c r="I2" s="9"/>
      <c r="J2" s="9"/>
      <c r="K2" s="9"/>
      <c r="L2" s="80"/>
      <c r="M2" s="9"/>
      <c r="P2" s="11">
        <f>DATE($A$1,1,1)</f>
        <v>44562</v>
      </c>
      <c r="Q2" s="12">
        <f>DATE($A$1,1,1)</f>
        <v>44562</v>
      </c>
      <c r="R2" s="11">
        <f t="shared" ref="R2:AL2" si="0">EDATE(P2,1)</f>
        <v>44593</v>
      </c>
      <c r="S2" s="12">
        <f>EDATE(Q2,1)</f>
        <v>44593</v>
      </c>
      <c r="T2" s="11">
        <f t="shared" si="0"/>
        <v>44621</v>
      </c>
      <c r="U2" s="12">
        <f>EDATE(S2,1)</f>
        <v>44621</v>
      </c>
      <c r="V2" s="11">
        <f t="shared" si="0"/>
        <v>44652</v>
      </c>
      <c r="W2" s="12">
        <f>EDATE(U2,1)</f>
        <v>44652</v>
      </c>
      <c r="X2" s="11">
        <f t="shared" si="0"/>
        <v>44682</v>
      </c>
      <c r="Y2" s="12">
        <f>EDATE(W2,1)</f>
        <v>44682</v>
      </c>
      <c r="Z2" s="11">
        <f t="shared" si="0"/>
        <v>44713</v>
      </c>
      <c r="AA2" s="12">
        <f>EDATE(Y2,1)</f>
        <v>44713</v>
      </c>
      <c r="AB2" s="11">
        <f t="shared" si="0"/>
        <v>44743</v>
      </c>
      <c r="AC2" s="12">
        <f>EDATE(AA2,1)</f>
        <v>44743</v>
      </c>
      <c r="AD2" s="11">
        <f t="shared" si="0"/>
        <v>44774</v>
      </c>
      <c r="AE2" s="12">
        <f>EDATE(AC2,1)</f>
        <v>44774</v>
      </c>
      <c r="AF2" s="11">
        <f t="shared" si="0"/>
        <v>44805</v>
      </c>
      <c r="AG2" s="12">
        <f>EDATE(AE2,1)</f>
        <v>44805</v>
      </c>
      <c r="AH2" s="11">
        <f t="shared" si="0"/>
        <v>44835</v>
      </c>
      <c r="AI2" s="12">
        <f>EDATE(AG2,1)</f>
        <v>44835</v>
      </c>
      <c r="AJ2" s="11">
        <f t="shared" si="0"/>
        <v>44866</v>
      </c>
      <c r="AK2" s="12">
        <f>EDATE(AI2,1)</f>
        <v>44866</v>
      </c>
      <c r="AL2" s="11">
        <f t="shared" si="0"/>
        <v>44896</v>
      </c>
      <c r="AM2" s="12">
        <f>EDATE(AK2,1)</f>
        <v>44896</v>
      </c>
      <c r="AO2" s="366" t="s">
        <v>55</v>
      </c>
      <c r="AP2" s="366"/>
      <c r="AQ2" s="366" t="s">
        <v>56</v>
      </c>
      <c r="AR2" s="366"/>
      <c r="AT2" s="367" t="s">
        <v>55</v>
      </c>
      <c r="AU2" s="367"/>
      <c r="AV2" s="367" t="s">
        <v>56</v>
      </c>
      <c r="AW2" s="367"/>
      <c r="AY2" s="162"/>
      <c r="AZ2" s="13" cm="1">
        <f t="array" ref="AZ2">ISERROR(MATCH(Q2,Feiertage!$A$8:$A$19,0))*IF(OR(Q2&lt;$M$3,Q2&gt;$BU$36),0,INDEX($M$4:$N$10,WEEKDAY(Q2,2),(Q2&gt;=$M$3)*(Q2&lt;$N$3)+2*(Q2&gt;=$N$3)*(Q2&lt;=$BU$36)))</f>
        <v>0</v>
      </c>
      <c r="BA2" s="83"/>
      <c r="BB2" s="13" cm="1">
        <f t="array" ref="BB2">ISERROR(MATCH(S2,Feiertage!$A$8:$A$19,0))*IF(OR(S2&lt;$M$3,S2&gt;$BU$36),0,INDEX($M$4:$N$10,WEEKDAY(S2,2),(S2&gt;=$M$3)*(S2&lt;$N$3)+2*(S2&gt;=$N$3)*(S2&lt;=$BU$36)))</f>
        <v>8</v>
      </c>
      <c r="BC2" s="83"/>
      <c r="BD2" s="13" cm="1">
        <f t="array" ref="BD2">ISERROR(MATCH(U2,Feiertage!$A$8:$A$19,0))*IF(OR(U2&lt;$M$3,U2&gt;$BU$36),0,INDEX($M$4:$N$10,WEEKDAY(U2,2),(U2&gt;=$M$3)*(U2&lt;$N$3)+2*(U2&gt;=$N$3)*(U2&lt;=$BU$36)))</f>
        <v>8</v>
      </c>
      <c r="BE2" s="83"/>
      <c r="BF2" s="13" cm="1">
        <f t="array" ref="BF2">ISERROR(MATCH(W2,Feiertage!$A$8:$A$19,0))*IF(OR(W2&lt;$M$3,W2&gt;$BU$36),0,INDEX($M$4:$N$10,WEEKDAY(W2,2),(W2&gt;=$M$3)*(W2&lt;$N$3)+2*(W2&gt;=$N$3)*(W2&lt;=$BU$36)))</f>
        <v>0</v>
      </c>
      <c r="BG2" s="83"/>
      <c r="BH2" s="13" cm="1">
        <f t="array" ref="BH2">ISERROR(MATCH(Y2,Feiertage!$A$8:$A$19,0))*IF(OR(Y2&lt;$M$3,Y2&gt;$BU$36),0,INDEX($M$4:$N$10,WEEKDAY(Y2,2),(Y2&gt;=$M$3)*(Y2&lt;$N$3)+2*(Y2&gt;=$N$3)*(Y2&lt;=$BU$36)))</f>
        <v>0</v>
      </c>
      <c r="BI2" s="83"/>
      <c r="BJ2" s="13" cm="1">
        <f t="array" ref="BJ2">ISERROR(MATCH(AA2,Feiertage!$A$8:$A$19,0))*IF(OR(AA2&lt;$M$3,AA2&gt;$BU$36),0,INDEX($M$4:$N$10,WEEKDAY(AA2,2),(AA2&gt;=$M$3)*(AA2&lt;$N$3)+2*(AA2&gt;=$N$3)*(AA2&lt;=$BU$36)))</f>
        <v>8</v>
      </c>
      <c r="BK2" s="83"/>
      <c r="BL2" s="13" cm="1">
        <f t="array" ref="BL2">ISERROR(MATCH(AC2,Feiertage!$A$8:$A$19,0))*IF(OR(AC2&lt;$M$3,AC2&gt;$BU$36),0,INDEX($M$4:$N$10,WEEKDAY(AC2,2),(AC2&gt;=$M$3)*(AC2&lt;$N$3)+2*(AC2&gt;=$N$3)*(AC2&lt;=$BU$36)))</f>
        <v>0</v>
      </c>
      <c r="BM2" s="83"/>
      <c r="BN2" s="13" cm="1">
        <f t="array" ref="BN2">ISERROR(MATCH(AE2,Feiertage!$A$8:$A$19,0))*IF(OR(AE2&lt;$M$3,AE2&gt;$BU$36),0,INDEX($M$4:$N$10,WEEKDAY(AE2,2),(AE2&gt;=$M$3)*(AE2&lt;$N$3)+2*(AE2&gt;=$N$3)*(AE2&lt;=$BU$36)))</f>
        <v>8</v>
      </c>
      <c r="BO2" s="83"/>
      <c r="BP2" s="13" cm="1">
        <f t="array" ref="BP2">ISERROR(MATCH(AG2,Feiertage!$A$8:$A$19,0))*IF(OR(AG2&lt;$M$3,AG2&gt;$BU$36),0,INDEX($M$4:$N$10,WEEKDAY(AG2,2),(AG2&gt;=$M$3)*(AG2&lt;$N$3)+2*(AG2&gt;=$N$3)*(AG2&lt;=$BU$36)))</f>
        <v>8</v>
      </c>
      <c r="BQ2" s="83"/>
      <c r="BR2" s="13" cm="1">
        <f t="array" ref="BR2">ISERROR(MATCH(AI2,Feiertage!$A$8:$A$19,0))*IF(OR(AI2&lt;$M$3,AI2&gt;$BU$36),0,INDEX($M$4:$N$10,WEEKDAY(AI2,2),(AI2&gt;=$M$3)*(AI2&lt;$N$3)+2*(AI2&gt;=$N$3)*(AI2&lt;=$BU$36)))</f>
        <v>0</v>
      </c>
      <c r="BS2" s="83"/>
      <c r="BT2" s="13" cm="1">
        <f t="array" ref="BT2">ISERROR(MATCH(AK2,Feiertage!$A$8:$A$19,0))*IF(OR(AK2&lt;$M$3,AK2&gt;$BU$36),0,INDEX($M$4:$N$10,WEEKDAY(AK2,2),(AK2&gt;=$M$3)*(AK2&lt;$N$3)+2*(AK2&gt;=$N$3)*(AK2&lt;=$BU$36)))</f>
        <v>8</v>
      </c>
      <c r="BU2" s="83"/>
      <c r="BV2" s="13" cm="1">
        <f t="array" ref="BV2">ISERROR(MATCH(AM2,Feiertage!$A$8:$A$19,0))*IF(OR(AM2&lt;$M$3,AM2&gt;$BU$36),0,INDEX($M$4:$N$10,WEEKDAY(AM2,2),(AM2&gt;=$M$3)*(AM2&lt;$N$3)+2*(AM2&gt;=$N$3)*(AM2&lt;=$BU$36)))</f>
        <v>8</v>
      </c>
      <c r="BW2" s="84"/>
      <c r="BZ2" s="162"/>
      <c r="CA2" s="13" cm="1">
        <f t="array" ref="CA2">ISERROR(MATCH(Q2,$AO$3:$AQ$3,0))*IF(OR(Q2&lt;$M$3,Q2&gt;$BU$36),0,INDEX($M$4:$N$10,WEEKDAY(Q2,2),(Q2&gt;=$M$3)*(Q2&lt;$N$3)+2*(Q2&gt;=$N$3)*(Q2&lt;=$BU$36)))</f>
        <v>0</v>
      </c>
      <c r="CB2" s="83"/>
      <c r="CC2" s="13" cm="1">
        <f t="array" ref="CC2">ISERROR(MATCH(S2,$AO$3:$AQ$3,0))*IF(OR(S2&lt;$M$3,S2&gt;$BU$36),0,INDEX($M$4:$N$10,WEEKDAY(S2,2),(S2&gt;=$M$3)*(S2&lt;$N$3)+2*(S2&gt;=$N$3)*(S2&lt;=$BU$36)))</f>
        <v>8</v>
      </c>
      <c r="CD2" s="83"/>
      <c r="CE2" s="13" cm="1">
        <f t="array" ref="CE2">ISERROR(MATCH(U2,$AO$3:$AQ$3,0))*IF(OR(U2&lt;$M$3,U2&gt;$BU$36),0,INDEX($M$4:$N$10,WEEKDAY(U2,2),(U2&gt;=$M$3)*(U2&lt;$N$3)+2*(U2&gt;=$N$3)*(U2&lt;=$BU$36)))</f>
        <v>8</v>
      </c>
      <c r="CF2" s="83"/>
      <c r="CG2" s="13" cm="1">
        <f t="array" ref="CG2">ISERROR(MATCH(W2,$AO$3:$AQ$3,0))*IF(OR(W2&lt;$M$3,W2&gt;$BU$36),0,INDEX($M$4:$N$10,WEEKDAY(W2,2),(W2&gt;=$M$3)*(W2&lt;$N$3)+2*(W2&gt;=$N$3)*(W2&lt;=$BU$36)))</f>
        <v>0</v>
      </c>
      <c r="CH2" s="83"/>
      <c r="CI2" s="13" cm="1">
        <f t="array" ref="CI2">ISERROR(MATCH(Y2,$AO$3:$AQ$3,0))*IF(OR(Y2&lt;$M$3,Y2&gt;$BU$36),0,INDEX($M$4:$N$10,WEEKDAY(Y2,2),(Y2&gt;=$M$3)*(Y2&lt;$N$3)+2*(Y2&gt;=$N$3)*(Y2&lt;=$BU$36)))</f>
        <v>0</v>
      </c>
      <c r="CJ2" s="83"/>
      <c r="CK2" s="13" cm="1">
        <f t="array" ref="CK2">ISERROR(MATCH(AA2,$AO$3:$AQ$3,0))*IF(OR(AA2&lt;$M$3,AA2&gt;$BU$36),0,INDEX($M$4:$N$10,WEEKDAY(AA2,2),(AA2&gt;=$M$3)*(AA2&lt;$N$3)+2*(AA2&gt;=$N$3)*(AA2&lt;=$BU$36)))</f>
        <v>8</v>
      </c>
      <c r="CL2" s="83"/>
      <c r="CM2" s="13" cm="1">
        <f t="array" ref="CM2">ISERROR(MATCH(AC2,$AO$3:$AQ$3,0))*IF(OR(AC2&lt;$M$3,AC2&gt;$BU$36),0,INDEX($M$4:$N$10,WEEKDAY(AC2,2),(AC2&gt;=$M$3)*(AC2&lt;$N$3)+2*(AC2&gt;=$N$3)*(AC2&lt;=$BU$36)))</f>
        <v>0</v>
      </c>
      <c r="CN2" s="83"/>
      <c r="CO2" s="13" cm="1">
        <f t="array" ref="CO2">ISERROR(MATCH(AE2,$AO$3:$AQ$3,0))*IF(OR(AE2&lt;$M$3,AE2&gt;$BU$36),0,INDEX($M$4:$N$10,WEEKDAY(AE2,2),(AE2&gt;=$M$3)*(AE2&lt;$N$3)+2*(AE2&gt;=$N$3)*(AE2&lt;=$BU$36)))</f>
        <v>8</v>
      </c>
      <c r="CP2" s="83"/>
      <c r="CQ2" s="13" cm="1">
        <f t="array" ref="CQ2">ISERROR(MATCH(AG2,$AO$3:$AQ$3,0))*IF(OR(AG2&lt;$M$3,AG2&gt;$BU$36),0,INDEX($M$4:$N$10,WEEKDAY(AG2,2),(AG2&gt;=$M$3)*(AG2&lt;$N$3)+2*(AG2&gt;=$N$3)*(AG2&lt;=$BU$36)))</f>
        <v>8</v>
      </c>
      <c r="CR2" s="83"/>
      <c r="CS2" s="13" cm="1">
        <f t="array" ref="CS2">ISERROR(MATCH(AI2,$AO$3:$AQ$3,0))*IF(OR(AI2&lt;$M$3,AI2&gt;$BU$36),0,INDEX($M$4:$N$10,WEEKDAY(AI2,2),(AI2&gt;=$M$3)*(AI2&lt;$N$3)+2*(AI2&gt;=$N$3)*(AI2&lt;=$BU$36)))</f>
        <v>0</v>
      </c>
      <c r="CT2" s="83"/>
      <c r="CU2" s="13" cm="1">
        <f t="array" ref="CU2">ISERROR(MATCH(AK2,$AO$3:$AQ$3,0))*IF(OR(AK2&lt;$M$3,AK2&gt;$BU$36),0,INDEX($M$4:$N$10,WEEKDAY(AK2,2),(AK2&gt;=$M$3)*(AK2&lt;$N$3)+2*(AK2&gt;=$N$3)*(AK2&lt;=$BU$36)))</f>
        <v>8</v>
      </c>
      <c r="CV2" s="83"/>
      <c r="CW2" s="13" cm="1">
        <f t="array" ref="CW2">ISERROR(MATCH(AM2,$AO$3:$AQ$3,0))*IF(OR(AM2&lt;$M$3,AM2&gt;$BU$36),0,INDEX($M$4:$N$10,WEEKDAY(AM2,2),(AM2&gt;=$M$3)*(AM2&lt;$N$3)+2*(AM2&gt;=$N$3)*(AM2&lt;=$BU$36)))</f>
        <v>8</v>
      </c>
      <c r="CX2" s="84"/>
    </row>
    <row r="3" spans="1:102" x14ac:dyDescent="0.25">
      <c r="A3" s="78" t="s">
        <v>36</v>
      </c>
      <c r="B3" s="375" t="s">
        <v>103</v>
      </c>
      <c r="C3" s="376"/>
      <c r="D3" s="376"/>
      <c r="E3" s="376"/>
      <c r="F3" s="377"/>
      <c r="G3" s="378" t="s">
        <v>37</v>
      </c>
      <c r="H3" s="378"/>
      <c r="I3" s="14"/>
      <c r="K3" s="356" t="s">
        <v>38</v>
      </c>
      <c r="L3" s="357"/>
      <c r="M3" s="15">
        <f>IF(AND($B$4="",$B$6=""),"",IF($B$4="",$B$6,$B$4))</f>
        <v>44333</v>
      </c>
      <c r="N3" s="15" t="str">
        <f>IF(AND($B$5="",$B$7=""),"",IF($B$5="",$B$7,$B$5))</f>
        <v/>
      </c>
      <c r="P3" s="11">
        <f t="shared" ref="P3:P32" si="1">IF(MONTH(Q2+1)=MONTH(Q$2),Q2+1,"")</f>
        <v>44563</v>
      </c>
      <c r="Q3" s="12">
        <f>IF(MONTH(Q2+1)=MONTH(Q$2),Q2+1,"")</f>
        <v>44563</v>
      </c>
      <c r="R3" s="11">
        <f t="shared" ref="Q3:AM14" si="2">IF(MONTH(R2+1)=MONTH(R$2),R2+1,"")</f>
        <v>44594</v>
      </c>
      <c r="S3" s="12">
        <f>IF(MONTH(S2+1)=MONTH(S$2),S2+1,"")</f>
        <v>44594</v>
      </c>
      <c r="T3" s="11">
        <f t="shared" si="2"/>
        <v>44622</v>
      </c>
      <c r="U3" s="12">
        <f>IF(MONTH(U2+1)=MONTH(U$2),U2+1,"")</f>
        <v>44622</v>
      </c>
      <c r="V3" s="11">
        <f t="shared" si="2"/>
        <v>44653</v>
      </c>
      <c r="W3" s="12">
        <f>IF(MONTH(W2+1)=MONTH(W$2),W2+1,"")</f>
        <v>44653</v>
      </c>
      <c r="X3" s="11">
        <f t="shared" si="2"/>
        <v>44683</v>
      </c>
      <c r="Y3" s="12">
        <f>IF(MONTH(Y2+1)=MONTH(Y$2),Y2+1,"")</f>
        <v>44683</v>
      </c>
      <c r="Z3" s="11">
        <f t="shared" si="2"/>
        <v>44714</v>
      </c>
      <c r="AA3" s="12">
        <f>IF(MONTH(AA2+1)=MONTH(AA$2),AA2+1,"")</f>
        <v>44714</v>
      </c>
      <c r="AB3" s="11">
        <f t="shared" si="2"/>
        <v>44744</v>
      </c>
      <c r="AC3" s="12">
        <f>IF(MONTH(AC2+1)=MONTH(AC$2),AC2+1,"")</f>
        <v>44744</v>
      </c>
      <c r="AD3" s="11">
        <f t="shared" si="2"/>
        <v>44775</v>
      </c>
      <c r="AE3" s="12">
        <f>IF(MONTH(AE2+1)=MONTH(AE$2),AE2+1,"")</f>
        <v>44775</v>
      </c>
      <c r="AF3" s="11">
        <f t="shared" si="2"/>
        <v>44806</v>
      </c>
      <c r="AG3" s="12">
        <f>IF(MONTH(AG2+1)=MONTH(AG$2),AG2+1,"")</f>
        <v>44806</v>
      </c>
      <c r="AH3" s="11">
        <f t="shared" si="2"/>
        <v>44836</v>
      </c>
      <c r="AI3" s="12">
        <f>IF(MONTH(AI2+1)=MONTH(AI$2),AI2+1,"")</f>
        <v>44836</v>
      </c>
      <c r="AJ3" s="11">
        <f t="shared" si="2"/>
        <v>44867</v>
      </c>
      <c r="AK3" s="12">
        <f>IF(MONTH(AK2+1)=MONTH(AK$2),AK2+1,"")</f>
        <v>44867</v>
      </c>
      <c r="AL3" s="11">
        <f t="shared" si="2"/>
        <v>44897</v>
      </c>
      <c r="AM3" s="12">
        <f>IF(MONTH(AM2+1)=MONTH(AM$2),AM2+1,"")</f>
        <v>44897</v>
      </c>
      <c r="AO3" s="323">
        <v>44627</v>
      </c>
      <c r="AP3" s="323"/>
      <c r="AQ3" s="308">
        <v>44628</v>
      </c>
      <c r="AR3" s="308"/>
      <c r="AT3" s="308"/>
      <c r="AU3" s="308"/>
      <c r="AV3" s="308"/>
      <c r="AW3" s="308"/>
      <c r="AY3" s="162"/>
      <c r="AZ3" s="13" cm="1">
        <f t="array" ref="AZ3">ISERROR(MATCH(Q3,Feiertage!$A$8:$A$19,0))*IF(OR(Q3&lt;$M$3,Q3&gt;$BU$36),0,INDEX($M$4:$N$10,WEEKDAY(Q3,2),(Q3&gt;=$M$3)*(Q3&lt;$N$3)+2*(Q3&gt;=$N$3)*(Q3&lt;=$BU$36)))</f>
        <v>0</v>
      </c>
      <c r="BA3" s="83"/>
      <c r="BB3" s="13" cm="1">
        <f t="array" ref="BB3">ISERROR(MATCH(S3,Feiertage!$A$8:$A$19,0))*IF(OR(S3&lt;$M$3,S3&gt;$BU$36),0,INDEX($M$4:$N$10,WEEKDAY(S3,2),(S3&gt;=$M$3)*(S3&lt;$N$3)+2*(S3&gt;=$N$3)*(S3&lt;=$BU$36)))</f>
        <v>8</v>
      </c>
      <c r="BC3" s="83"/>
      <c r="BD3" s="13" cm="1">
        <f t="array" ref="BD3">ISERROR(MATCH(U3,Feiertage!$A$8:$A$19,0))*IF(OR(U3&lt;$M$3,U3&gt;$BU$36),0,INDEX($M$4:$N$10,WEEKDAY(U3,2),(U3&gt;=$M$3)*(U3&lt;$N$3)+2*(U3&gt;=$N$3)*(U3&lt;=$BU$36)))</f>
        <v>8</v>
      </c>
      <c r="BE3" s="83"/>
      <c r="BF3" s="13" cm="1">
        <f t="array" ref="BF3">ISERROR(MATCH(W3,Feiertage!$A$8:$A$19,0))*IF(OR(W3&lt;$M$3,W3&gt;$BU$36),0,INDEX($M$4:$N$10,WEEKDAY(W3,2),(W3&gt;=$M$3)*(W3&lt;$N$3)+2*(W3&gt;=$N$3)*(W3&lt;=$BU$36)))</f>
        <v>0</v>
      </c>
      <c r="BG3" s="83"/>
      <c r="BH3" s="13" cm="1">
        <f t="array" ref="BH3">ISERROR(MATCH(Y3,Feiertage!$A$8:$A$19,0))*IF(OR(Y3&lt;$M$3,Y3&gt;$BU$36),0,INDEX($M$4:$N$10,WEEKDAY(Y3,2),(Y3&gt;=$M$3)*(Y3&lt;$N$3)+2*(Y3&gt;=$N$3)*(Y3&lt;=$BU$36)))</f>
        <v>8</v>
      </c>
      <c r="BI3" s="83"/>
      <c r="BJ3" s="13" cm="1">
        <f t="array" ref="BJ3">ISERROR(MATCH(AA3,Feiertage!$A$8:$A$19,0))*IF(OR(AA3&lt;$M$3,AA3&gt;$BU$36),0,INDEX($M$4:$N$10,WEEKDAY(AA3,2),(AA3&gt;=$M$3)*(AA3&lt;$N$3)+2*(AA3&gt;=$N$3)*(AA3&lt;=$BU$36)))</f>
        <v>8</v>
      </c>
      <c r="BK3" s="83"/>
      <c r="BL3" s="13" cm="1">
        <f t="array" ref="BL3">ISERROR(MATCH(AC3,Feiertage!$A$8:$A$19,0))*IF(OR(AC3&lt;$M$3,AC3&gt;$BU$36),0,INDEX($M$4:$N$10,WEEKDAY(AC3,2),(AC3&gt;=$M$3)*(AC3&lt;$N$3)+2*(AC3&gt;=$N$3)*(AC3&lt;=$BU$36)))</f>
        <v>0</v>
      </c>
      <c r="BM3" s="83"/>
      <c r="BN3" s="13" cm="1">
        <f t="array" ref="BN3">ISERROR(MATCH(AE3,Feiertage!$A$8:$A$19,0))*IF(OR(AE3&lt;$M$3,AE3&gt;$BU$36),0,INDEX($M$4:$N$10,WEEKDAY(AE3,2),(AE3&gt;=$M$3)*(AE3&lt;$N$3)+2*(AE3&gt;=$N$3)*(AE3&lt;=$BU$36)))</f>
        <v>8</v>
      </c>
      <c r="BO3" s="83"/>
      <c r="BP3" s="13" cm="1">
        <f t="array" ref="BP3">ISERROR(MATCH(AG3,Feiertage!$A$8:$A$19,0))*IF(OR(AG3&lt;$M$3,AG3&gt;$BU$36),0,INDEX($M$4:$N$10,WEEKDAY(AG3,2),(AG3&gt;=$M$3)*(AG3&lt;$N$3)+2*(AG3&gt;=$N$3)*(AG3&lt;=$BU$36)))</f>
        <v>0</v>
      </c>
      <c r="BQ3" s="83"/>
      <c r="BR3" s="13" cm="1">
        <f t="array" ref="BR3">ISERROR(MATCH(AI3,Feiertage!$A$8:$A$19,0))*IF(OR(AI3&lt;$M$3,AI3&gt;$BU$36),0,INDEX($M$4:$N$10,WEEKDAY(AI3,2),(AI3&gt;=$M$3)*(AI3&lt;$N$3)+2*(AI3&gt;=$N$3)*(AI3&lt;=$BU$36)))</f>
        <v>0</v>
      </c>
      <c r="BS3" s="83"/>
      <c r="BT3" s="13" cm="1">
        <f t="array" ref="BT3">ISERROR(MATCH(AK3,Feiertage!$A$8:$A$19,0))*IF(OR(AK3&lt;$M$3,AK3&gt;$BU$36),0,INDEX($M$4:$N$10,WEEKDAY(AK3,2),(AK3&gt;=$M$3)*(AK3&lt;$N$3)+2*(AK3&gt;=$N$3)*(AK3&lt;=$BU$36)))</f>
        <v>8</v>
      </c>
      <c r="BU3" s="83"/>
      <c r="BV3" s="13" cm="1">
        <f t="array" ref="BV3">ISERROR(MATCH(AM3,Feiertage!$A$8:$A$19,0))*IF(OR(AM3&lt;$M$3,AM3&gt;$BU$36),0,INDEX($M$4:$N$10,WEEKDAY(AM3,2),(AM3&gt;=$M$3)*(AM3&lt;$N$3)+2*(AM3&gt;=$N$3)*(AM3&lt;=$BU$36)))</f>
        <v>0</v>
      </c>
      <c r="BW3" s="84"/>
      <c r="BZ3" s="162"/>
      <c r="CA3" s="13" cm="1">
        <f t="array" ref="CA3">ISERROR(MATCH(Q3,$AO$3:$AQ$3,0))*IF(OR(Q3&lt;$M$3,Q3&gt;$BU$36),0,INDEX($M$4:$N$10,WEEKDAY(Q3,2),(Q3&gt;=$M$3)*(Q3&lt;$N$3)+2*(Q3&gt;=$N$3)*(Q3&lt;=$BU$36)))</f>
        <v>0</v>
      </c>
      <c r="CB3" s="83"/>
      <c r="CC3" s="13" cm="1">
        <f t="array" ref="CC3">ISERROR(MATCH(S3,$AO$3:$AQ$3,0))*IF(OR(S3&lt;$M$3,S3&gt;$BU$36),0,INDEX($M$4:$N$10,WEEKDAY(S3,2),(S3&gt;=$M$3)*(S3&lt;$N$3)+2*(S3&gt;=$N$3)*(S3&lt;=$BU$36)))</f>
        <v>8</v>
      </c>
      <c r="CD3" s="83"/>
      <c r="CE3" s="13" cm="1">
        <f t="array" ref="CE3">ISERROR(MATCH(U3,$AO$3:$AQ$3,0))*IF(OR(U3&lt;$M$3,U3&gt;$BU$36),0,INDEX($M$4:$N$10,WEEKDAY(U3,2),(U3&gt;=$M$3)*(U3&lt;$N$3)+2*(U3&gt;=$N$3)*(U3&lt;=$BU$36)))</f>
        <v>8</v>
      </c>
      <c r="CF3" s="83"/>
      <c r="CG3" s="13" cm="1">
        <f t="array" ref="CG3">ISERROR(MATCH(W3,$AO$3:$AQ$3,0))*IF(OR(W3&lt;$M$3,W3&gt;$BU$36),0,INDEX($M$4:$N$10,WEEKDAY(W3,2),(W3&gt;=$M$3)*(W3&lt;$N$3)+2*(W3&gt;=$N$3)*(W3&lt;=$BU$36)))</f>
        <v>0</v>
      </c>
      <c r="CH3" s="83"/>
      <c r="CI3" s="13" cm="1">
        <f t="array" ref="CI3">ISERROR(MATCH(Y3,$AO$3:$AQ$3,0))*IF(OR(Y3&lt;$M$3,Y3&gt;$BU$36),0,INDEX($M$4:$N$10,WEEKDAY(Y3,2),(Y3&gt;=$M$3)*(Y3&lt;$N$3)+2*(Y3&gt;=$N$3)*(Y3&lt;=$BU$36)))</f>
        <v>8</v>
      </c>
      <c r="CJ3" s="83"/>
      <c r="CK3" s="13" cm="1">
        <f t="array" ref="CK3">ISERROR(MATCH(AA3,$AO$3:$AQ$3,0))*IF(OR(AA3&lt;$M$3,AA3&gt;$BU$36),0,INDEX($M$4:$N$10,WEEKDAY(AA3,2),(AA3&gt;=$M$3)*(AA3&lt;$N$3)+2*(AA3&gt;=$N$3)*(AA3&lt;=$BU$36)))</f>
        <v>8</v>
      </c>
      <c r="CL3" s="83"/>
      <c r="CM3" s="13" cm="1">
        <f t="array" ref="CM3">ISERROR(MATCH(AC3,$AO$3:$AQ$3,0))*IF(OR(AC3&lt;$M$3,AC3&gt;$BU$36),0,INDEX($M$4:$N$10,WEEKDAY(AC3,2),(AC3&gt;=$M$3)*(AC3&lt;$N$3)+2*(AC3&gt;=$N$3)*(AC3&lt;=$BU$36)))</f>
        <v>0</v>
      </c>
      <c r="CN3" s="83"/>
      <c r="CO3" s="13" cm="1">
        <f t="array" ref="CO3">ISERROR(MATCH(AE3,$AO$3:$AQ$3,0))*IF(OR(AE3&lt;$M$3,AE3&gt;$BU$36),0,INDEX($M$4:$N$10,WEEKDAY(AE3,2),(AE3&gt;=$M$3)*(AE3&lt;$N$3)+2*(AE3&gt;=$N$3)*(AE3&lt;=$BU$36)))</f>
        <v>8</v>
      </c>
      <c r="CP3" s="83"/>
      <c r="CQ3" s="13" cm="1">
        <f t="array" ref="CQ3">ISERROR(MATCH(AG3,$AO$3:$AQ$3,0))*IF(OR(AG3&lt;$M$3,AG3&gt;$BU$36),0,INDEX($M$4:$N$10,WEEKDAY(AG3,2),(AG3&gt;=$M$3)*(AG3&lt;$N$3)+2*(AG3&gt;=$N$3)*(AG3&lt;=$BU$36)))</f>
        <v>0</v>
      </c>
      <c r="CR3" s="83"/>
      <c r="CS3" s="13" cm="1">
        <f t="array" ref="CS3">ISERROR(MATCH(AI3,$AO$3:$AQ$3,0))*IF(OR(AI3&lt;$M$3,AI3&gt;$BU$36),0,INDEX($M$4:$N$10,WEEKDAY(AI3,2),(AI3&gt;=$M$3)*(AI3&lt;$N$3)+2*(AI3&gt;=$N$3)*(AI3&lt;=$BU$36)))</f>
        <v>0</v>
      </c>
      <c r="CT3" s="83"/>
      <c r="CU3" s="13" cm="1">
        <f t="array" ref="CU3">ISERROR(MATCH(AK3,$AO$3:$AQ$3,0))*IF(OR(AK3&lt;$M$3,AK3&gt;$BU$36),0,INDEX($M$4:$N$10,WEEKDAY(AK3,2),(AK3&gt;=$M$3)*(AK3&lt;$N$3)+2*(AK3&gt;=$N$3)*(AK3&lt;=$BU$36)))</f>
        <v>8</v>
      </c>
      <c r="CV3" s="83"/>
      <c r="CW3" s="13" cm="1">
        <f t="array" ref="CW3">ISERROR(MATCH(AM3,$AO$3:$AQ$3,0))*IF(OR(AM3&lt;$M$3,AM3&gt;$BU$36),0,INDEX($M$4:$N$10,WEEKDAY(AM3,2),(AM3&gt;=$M$3)*(AM3&lt;$N$3)+2*(AM3&gt;=$N$3)*(AM3&lt;=$BU$36)))</f>
        <v>0</v>
      </c>
      <c r="CX3" s="84"/>
    </row>
    <row r="4" spans="1:102" ht="14.45" customHeight="1" x14ac:dyDescent="0.25">
      <c r="A4" s="78" t="s">
        <v>39</v>
      </c>
      <c r="B4" s="364"/>
      <c r="C4" s="364"/>
      <c r="D4" s="119"/>
      <c r="E4" s="119"/>
      <c r="F4" s="79"/>
      <c r="G4" s="16"/>
      <c r="H4" s="363"/>
      <c r="I4" s="363"/>
      <c r="K4" s="346" t="s">
        <v>40</v>
      </c>
      <c r="L4" s="347"/>
      <c r="M4" s="17">
        <v>8</v>
      </c>
      <c r="N4" s="18"/>
      <c r="P4" s="11">
        <f t="shared" si="1"/>
        <v>44564</v>
      </c>
      <c r="Q4" s="12">
        <f t="shared" si="2"/>
        <v>44564</v>
      </c>
      <c r="R4" s="11">
        <f t="shared" si="2"/>
        <v>44595</v>
      </c>
      <c r="S4" s="12">
        <f t="shared" si="2"/>
        <v>44595</v>
      </c>
      <c r="T4" s="11">
        <f t="shared" si="2"/>
        <v>44623</v>
      </c>
      <c r="U4" s="12">
        <f t="shared" si="2"/>
        <v>44623</v>
      </c>
      <c r="V4" s="11">
        <f t="shared" si="2"/>
        <v>44654</v>
      </c>
      <c r="W4" s="12">
        <f t="shared" si="2"/>
        <v>44654</v>
      </c>
      <c r="X4" s="11">
        <f t="shared" si="2"/>
        <v>44684</v>
      </c>
      <c r="Y4" s="12">
        <f t="shared" si="2"/>
        <v>44684</v>
      </c>
      <c r="Z4" s="11">
        <f t="shared" si="2"/>
        <v>44715</v>
      </c>
      <c r="AA4" s="12">
        <f t="shared" si="2"/>
        <v>44715</v>
      </c>
      <c r="AB4" s="11">
        <f t="shared" si="2"/>
        <v>44745</v>
      </c>
      <c r="AC4" s="12">
        <f t="shared" si="2"/>
        <v>44745</v>
      </c>
      <c r="AD4" s="11">
        <f t="shared" si="2"/>
        <v>44776</v>
      </c>
      <c r="AE4" s="12">
        <f t="shared" si="2"/>
        <v>44776</v>
      </c>
      <c r="AF4" s="11">
        <f t="shared" si="2"/>
        <v>44807</v>
      </c>
      <c r="AG4" s="12">
        <f t="shared" si="2"/>
        <v>44807</v>
      </c>
      <c r="AH4" s="11">
        <f t="shared" si="2"/>
        <v>44837</v>
      </c>
      <c r="AI4" s="12">
        <f t="shared" si="2"/>
        <v>44837</v>
      </c>
      <c r="AJ4" s="11">
        <f t="shared" si="2"/>
        <v>44868</v>
      </c>
      <c r="AK4" s="12">
        <f t="shared" si="2"/>
        <v>44868</v>
      </c>
      <c r="AL4" s="11">
        <f t="shared" si="2"/>
        <v>44898</v>
      </c>
      <c r="AM4" s="12">
        <f t="shared" si="2"/>
        <v>44898</v>
      </c>
      <c r="AO4" s="322"/>
      <c r="AP4" s="322"/>
      <c r="AQ4" s="303"/>
      <c r="AR4" s="303"/>
      <c r="AT4" s="303"/>
      <c r="AU4" s="303"/>
      <c r="AV4" s="303"/>
      <c r="AW4" s="303"/>
      <c r="AY4" s="162"/>
      <c r="AZ4" s="13" cm="1">
        <f t="array" ref="AZ4">ISERROR(MATCH(Q4,Feiertage!$A$8:$A$19,0))*IF(OR(Q4&lt;$M$3,Q4&gt;$BU$36),0,INDEX($M$4:$N$10,WEEKDAY(Q4,2),(Q4&gt;=$M$3)*(Q4&lt;$N$3)+2*(Q4&gt;=$N$3)*(Q4&lt;=$BU$36)))</f>
        <v>8</v>
      </c>
      <c r="BA4" s="83"/>
      <c r="BB4" s="13" cm="1">
        <f t="array" ref="BB4">ISERROR(MATCH(S4,Feiertage!$A$8:$A$19,0))*IF(OR(S4&lt;$M$3,S4&gt;$BU$36),0,INDEX($M$4:$N$10,WEEKDAY(S4,2),(S4&gt;=$M$3)*(S4&lt;$N$3)+2*(S4&gt;=$N$3)*(S4&lt;=$BU$36)))</f>
        <v>8</v>
      </c>
      <c r="BC4" s="83"/>
      <c r="BD4" s="13" cm="1">
        <f t="array" ref="BD4">ISERROR(MATCH(U4,Feiertage!$A$8:$A$19,0))*IF(OR(U4&lt;$M$3,U4&gt;$BU$36),0,INDEX($M$4:$N$10,WEEKDAY(U4,2),(U4&gt;=$M$3)*(U4&lt;$N$3)+2*(U4&gt;=$N$3)*(U4&lt;=$BU$36)))</f>
        <v>8</v>
      </c>
      <c r="BE4" s="83"/>
      <c r="BF4" s="13" cm="1">
        <f t="array" ref="BF4">ISERROR(MATCH(W4,Feiertage!$A$8:$A$19,0))*IF(OR(W4&lt;$M$3,W4&gt;$BU$36),0,INDEX($M$4:$N$10,WEEKDAY(W4,2),(W4&gt;=$M$3)*(W4&lt;$N$3)+2*(W4&gt;=$N$3)*(W4&lt;=$BU$36)))</f>
        <v>0</v>
      </c>
      <c r="BG4" s="83"/>
      <c r="BH4" s="13" cm="1">
        <f t="array" ref="BH4">ISERROR(MATCH(Y4,Feiertage!$A$8:$A$19,0))*IF(OR(Y4&lt;$M$3,Y4&gt;$BU$36),0,INDEX($M$4:$N$10,WEEKDAY(Y4,2),(Y4&gt;=$M$3)*(Y4&lt;$N$3)+2*(Y4&gt;=$N$3)*(Y4&lt;=$BU$36)))</f>
        <v>8</v>
      </c>
      <c r="BI4" s="83"/>
      <c r="BJ4" s="13" cm="1">
        <f t="array" ref="BJ4">ISERROR(MATCH(AA4,Feiertage!$A$8:$A$19,0))*IF(OR(AA4&lt;$M$3,AA4&gt;$BU$36),0,INDEX($M$4:$N$10,WEEKDAY(AA4,2),(AA4&gt;=$M$3)*(AA4&lt;$N$3)+2*(AA4&gt;=$N$3)*(AA4&lt;=$BU$36)))</f>
        <v>0</v>
      </c>
      <c r="BK4" s="83"/>
      <c r="BL4" s="13" cm="1">
        <f t="array" ref="BL4">ISERROR(MATCH(AC4,Feiertage!$A$8:$A$19,0))*IF(OR(AC4&lt;$M$3,AC4&gt;$BU$36),0,INDEX($M$4:$N$10,WEEKDAY(AC4,2),(AC4&gt;=$M$3)*(AC4&lt;$N$3)+2*(AC4&gt;=$N$3)*(AC4&lt;=$BU$36)))</f>
        <v>0</v>
      </c>
      <c r="BM4" s="83"/>
      <c r="BN4" s="13" cm="1">
        <f t="array" ref="BN4">ISERROR(MATCH(AE4,Feiertage!$A$8:$A$19,0))*IF(OR(AE4&lt;$M$3,AE4&gt;$BU$36),0,INDEX($M$4:$N$10,WEEKDAY(AE4,2),(AE4&gt;=$M$3)*(AE4&lt;$N$3)+2*(AE4&gt;=$N$3)*(AE4&lt;=$BU$36)))</f>
        <v>8</v>
      </c>
      <c r="BO4" s="83"/>
      <c r="BP4" s="13" cm="1">
        <f t="array" ref="BP4">ISERROR(MATCH(AG4,Feiertage!$A$8:$A$19,0))*IF(OR(AG4&lt;$M$3,AG4&gt;$BU$36),0,INDEX($M$4:$N$10,WEEKDAY(AG4,2),(AG4&gt;=$M$3)*(AG4&lt;$N$3)+2*(AG4&gt;=$N$3)*(AG4&lt;=$BU$36)))</f>
        <v>0</v>
      </c>
      <c r="BQ4" s="83"/>
      <c r="BR4" s="13" cm="1">
        <f t="array" ref="BR4">ISERROR(MATCH(AI4,Feiertage!$A$8:$A$19,0))*IF(OR(AI4&lt;$M$3,AI4&gt;$BU$36),0,INDEX($M$4:$N$10,WEEKDAY(AI4,2),(AI4&gt;=$M$3)*(AI4&lt;$N$3)+2*(AI4&gt;=$N$3)*(AI4&lt;=$BU$36)))</f>
        <v>0</v>
      </c>
      <c r="BS4" s="83"/>
      <c r="BT4" s="13" cm="1">
        <f t="array" ref="BT4">ISERROR(MATCH(AK4,Feiertage!$A$8:$A$19,0))*IF(OR(AK4&lt;$M$3,AK4&gt;$BU$36),0,INDEX($M$4:$N$10,WEEKDAY(AK4,2),(AK4&gt;=$M$3)*(AK4&lt;$N$3)+2*(AK4&gt;=$N$3)*(AK4&lt;=$BU$36)))</f>
        <v>8</v>
      </c>
      <c r="BU4" s="83"/>
      <c r="BV4" s="13" cm="1">
        <f t="array" ref="BV4">ISERROR(MATCH(AM4,Feiertage!$A$8:$A$19,0))*IF(OR(AM4&lt;$M$3,AM4&gt;$BU$36),0,INDEX($M$4:$N$10,WEEKDAY(AM4,2),(AM4&gt;=$M$3)*(AM4&lt;$N$3)+2*(AM4&gt;=$N$3)*(AM4&lt;=$BU$36)))</f>
        <v>0</v>
      </c>
      <c r="BW4" s="84"/>
      <c r="BZ4" s="162"/>
      <c r="CA4" s="13" cm="1">
        <f t="array" ref="CA4">ISERROR(MATCH(Q4,$AO$3:$AQ$3,0))*IF(OR(Q4&lt;$M$3,Q4&gt;$BU$36),0,INDEX($M$4:$N$10,WEEKDAY(Q4,2),(Q4&gt;=$M$3)*(Q4&lt;$N$3)+2*(Q4&gt;=$N$3)*(Q4&lt;=$BU$36)))</f>
        <v>8</v>
      </c>
      <c r="CB4" s="83"/>
      <c r="CC4" s="13" cm="1">
        <f t="array" ref="CC4">ISERROR(MATCH(S4,$AO$3:$AQ$3,0))*IF(OR(S4&lt;$M$3,S4&gt;$BU$36),0,INDEX($M$4:$N$10,WEEKDAY(S4,2),(S4&gt;=$M$3)*(S4&lt;$N$3)+2*(S4&gt;=$N$3)*(S4&lt;=$BU$36)))</f>
        <v>8</v>
      </c>
      <c r="CD4" s="83"/>
      <c r="CE4" s="13" cm="1">
        <f t="array" ref="CE4">ISERROR(MATCH(U4,$AO$3:$AQ$3,0))*IF(OR(U4&lt;$M$3,U4&gt;$BU$36),0,INDEX($M$4:$N$10,WEEKDAY(U4,2),(U4&gt;=$M$3)*(U4&lt;$N$3)+2*(U4&gt;=$N$3)*(U4&lt;=$BU$36)))</f>
        <v>8</v>
      </c>
      <c r="CF4" s="83"/>
      <c r="CG4" s="13" cm="1">
        <f t="array" ref="CG4">ISERROR(MATCH(W4,$AO$3:$AQ$3,0))*IF(OR(W4&lt;$M$3,W4&gt;$BU$36),0,INDEX($M$4:$N$10,WEEKDAY(W4,2),(W4&gt;=$M$3)*(W4&lt;$N$3)+2*(W4&gt;=$N$3)*(W4&lt;=$BU$36)))</f>
        <v>0</v>
      </c>
      <c r="CH4" s="83"/>
      <c r="CI4" s="13" cm="1">
        <f t="array" ref="CI4">ISERROR(MATCH(Y4,$AO$3:$AQ$3,0))*IF(OR(Y4&lt;$M$3,Y4&gt;$BU$36),0,INDEX($M$4:$N$10,WEEKDAY(Y4,2),(Y4&gt;=$M$3)*(Y4&lt;$N$3)+2*(Y4&gt;=$N$3)*(Y4&lt;=$BU$36)))</f>
        <v>8</v>
      </c>
      <c r="CJ4" s="83"/>
      <c r="CK4" s="13" cm="1">
        <f t="array" ref="CK4">ISERROR(MATCH(AA4,$AO$3:$AQ$3,0))*IF(OR(AA4&lt;$M$3,AA4&gt;$BU$36),0,INDEX($M$4:$N$10,WEEKDAY(AA4,2),(AA4&gt;=$M$3)*(AA4&lt;$N$3)+2*(AA4&gt;=$N$3)*(AA4&lt;=$BU$36)))</f>
        <v>0</v>
      </c>
      <c r="CL4" s="83"/>
      <c r="CM4" s="13" cm="1">
        <f t="array" ref="CM4">ISERROR(MATCH(AC4,$AO$3:$AQ$3,0))*IF(OR(AC4&lt;$M$3,AC4&gt;$BU$36),0,INDEX($M$4:$N$10,WEEKDAY(AC4,2),(AC4&gt;=$M$3)*(AC4&lt;$N$3)+2*(AC4&gt;=$N$3)*(AC4&lt;=$BU$36)))</f>
        <v>0</v>
      </c>
      <c r="CN4" s="83"/>
      <c r="CO4" s="13" cm="1">
        <f t="array" ref="CO4">ISERROR(MATCH(AE4,$AO$3:$AQ$3,0))*IF(OR(AE4&lt;$M$3,AE4&gt;$BU$36),0,INDEX($M$4:$N$10,WEEKDAY(AE4,2),(AE4&gt;=$M$3)*(AE4&lt;$N$3)+2*(AE4&gt;=$N$3)*(AE4&lt;=$BU$36)))</f>
        <v>8</v>
      </c>
      <c r="CP4" s="83"/>
      <c r="CQ4" s="13" cm="1">
        <f t="array" ref="CQ4">ISERROR(MATCH(AG4,$AO$3:$AQ$3,0))*IF(OR(AG4&lt;$M$3,AG4&gt;$BU$36),0,INDEX($M$4:$N$10,WEEKDAY(AG4,2),(AG4&gt;=$M$3)*(AG4&lt;$N$3)+2*(AG4&gt;=$N$3)*(AG4&lt;=$BU$36)))</f>
        <v>0</v>
      </c>
      <c r="CR4" s="83"/>
      <c r="CS4" s="13" cm="1">
        <f t="array" ref="CS4">ISERROR(MATCH(AI4,$AO$3:$AQ$3,0))*IF(OR(AI4&lt;$M$3,AI4&gt;$BU$36),0,INDEX($M$4:$N$10,WEEKDAY(AI4,2),(AI4&gt;=$M$3)*(AI4&lt;$N$3)+2*(AI4&gt;=$N$3)*(AI4&lt;=$BU$36)))</f>
        <v>8</v>
      </c>
      <c r="CT4" s="83"/>
      <c r="CU4" s="13" cm="1">
        <f t="array" ref="CU4">ISERROR(MATCH(AK4,$AO$3:$AQ$3,0))*IF(OR(AK4&lt;$M$3,AK4&gt;$BU$36),0,INDEX($M$4:$N$10,WEEKDAY(AK4,2),(AK4&gt;=$M$3)*(AK4&lt;$N$3)+2*(AK4&gt;=$N$3)*(AK4&lt;=$BU$36)))</f>
        <v>8</v>
      </c>
      <c r="CV4" s="83"/>
      <c r="CW4" s="13" cm="1">
        <f t="array" ref="CW4">ISERROR(MATCH(AM4,$AO$3:$AQ$3,0))*IF(OR(AM4&lt;$M$3,AM4&gt;$BU$36),0,INDEX($M$4:$N$10,WEEKDAY(AM4,2),(AM4&gt;=$M$3)*(AM4&lt;$N$3)+2*(AM4&gt;=$N$3)*(AM4&lt;=$BU$36)))</f>
        <v>0</v>
      </c>
      <c r="CX4" s="84"/>
    </row>
    <row r="5" spans="1:102" ht="14.45" customHeight="1" x14ac:dyDescent="0.25">
      <c r="A5" s="78" t="s">
        <v>39</v>
      </c>
      <c r="B5" s="364"/>
      <c r="C5" s="364"/>
      <c r="D5" s="119"/>
      <c r="E5" s="119"/>
      <c r="F5" s="79"/>
      <c r="G5" s="16"/>
      <c r="H5" s="363"/>
      <c r="I5" s="363"/>
      <c r="K5" s="356" t="s">
        <v>41</v>
      </c>
      <c r="L5" s="357"/>
      <c r="M5" s="17">
        <v>8</v>
      </c>
      <c r="N5" s="18"/>
      <c r="P5" s="11">
        <f t="shared" si="1"/>
        <v>44565</v>
      </c>
      <c r="Q5" s="12">
        <f t="shared" si="2"/>
        <v>44565</v>
      </c>
      <c r="R5" s="11">
        <f t="shared" si="2"/>
        <v>44596</v>
      </c>
      <c r="S5" s="12">
        <f t="shared" si="2"/>
        <v>44596</v>
      </c>
      <c r="T5" s="11">
        <f t="shared" si="2"/>
        <v>44624</v>
      </c>
      <c r="U5" s="12">
        <f t="shared" si="2"/>
        <v>44624</v>
      </c>
      <c r="V5" s="11">
        <f t="shared" si="2"/>
        <v>44655</v>
      </c>
      <c r="W5" s="12">
        <f t="shared" si="2"/>
        <v>44655</v>
      </c>
      <c r="X5" s="11">
        <f t="shared" si="2"/>
        <v>44685</v>
      </c>
      <c r="Y5" s="12">
        <f t="shared" si="2"/>
        <v>44685</v>
      </c>
      <c r="Z5" s="11">
        <f t="shared" si="2"/>
        <v>44716</v>
      </c>
      <c r="AA5" s="12">
        <f t="shared" si="2"/>
        <v>44716</v>
      </c>
      <c r="AB5" s="11">
        <f t="shared" si="2"/>
        <v>44746</v>
      </c>
      <c r="AC5" s="12">
        <f t="shared" si="2"/>
        <v>44746</v>
      </c>
      <c r="AD5" s="11">
        <f t="shared" si="2"/>
        <v>44777</v>
      </c>
      <c r="AE5" s="12">
        <f t="shared" si="2"/>
        <v>44777</v>
      </c>
      <c r="AF5" s="11">
        <f t="shared" si="2"/>
        <v>44808</v>
      </c>
      <c r="AG5" s="12">
        <f t="shared" si="2"/>
        <v>44808</v>
      </c>
      <c r="AH5" s="11">
        <f t="shared" si="2"/>
        <v>44838</v>
      </c>
      <c r="AI5" s="12">
        <f t="shared" si="2"/>
        <v>44838</v>
      </c>
      <c r="AJ5" s="11">
        <f t="shared" si="2"/>
        <v>44869</v>
      </c>
      <c r="AK5" s="12">
        <f t="shared" si="2"/>
        <v>44869</v>
      </c>
      <c r="AL5" s="11">
        <f t="shared" si="2"/>
        <v>44899</v>
      </c>
      <c r="AM5" s="12">
        <f t="shared" si="2"/>
        <v>44899</v>
      </c>
      <c r="AO5" s="323"/>
      <c r="AP5" s="323"/>
      <c r="AQ5" s="308"/>
      <c r="AR5" s="308"/>
      <c r="AT5" s="308"/>
      <c r="AU5" s="308"/>
      <c r="AV5" s="308"/>
      <c r="AW5" s="308"/>
      <c r="AY5" s="162"/>
      <c r="AZ5" s="13" cm="1">
        <f t="array" ref="AZ5">ISERROR(MATCH(Q5,Feiertage!$A$8:$A$19,0))*IF(OR(Q5&lt;$M$3,Q5&gt;$BU$36),0,INDEX($M$4:$N$10,WEEKDAY(Q5,2),(Q5&gt;=$M$3)*(Q5&lt;$N$3)+2*(Q5&gt;=$N$3)*(Q5&lt;=$BU$36)))</f>
        <v>8</v>
      </c>
      <c r="BA5" s="83"/>
      <c r="BB5" s="13" cm="1">
        <f t="array" ref="BB5">ISERROR(MATCH(S5,Feiertage!$A$8:$A$19,0))*IF(OR(S5&lt;$M$3,S5&gt;$BU$36),0,INDEX($M$4:$N$10,WEEKDAY(S5,2),(S5&gt;=$M$3)*(S5&lt;$N$3)+2*(S5&gt;=$N$3)*(S5&lt;=$BU$36)))</f>
        <v>0</v>
      </c>
      <c r="BC5" s="83"/>
      <c r="BD5" s="13" cm="1">
        <f t="array" ref="BD5">ISERROR(MATCH(U5,Feiertage!$A$8:$A$19,0))*IF(OR(U5&lt;$M$3,U5&gt;$BU$36),0,INDEX($M$4:$N$10,WEEKDAY(U5,2),(U5&gt;=$M$3)*(U5&lt;$N$3)+2*(U5&gt;=$N$3)*(U5&lt;=$BU$36)))</f>
        <v>0</v>
      </c>
      <c r="BE5" s="83"/>
      <c r="BF5" s="13" cm="1">
        <f t="array" ref="BF5">ISERROR(MATCH(W5,Feiertage!$A$8:$A$19,0))*IF(OR(W5&lt;$M$3,W5&gt;$BU$36),0,INDEX($M$4:$N$10,WEEKDAY(W5,2),(W5&gt;=$M$3)*(W5&lt;$N$3)+2*(W5&gt;=$N$3)*(W5&lt;=$BU$36)))</f>
        <v>8</v>
      </c>
      <c r="BG5" s="83"/>
      <c r="BH5" s="13" cm="1">
        <f t="array" ref="BH5">ISERROR(MATCH(Y5,Feiertage!$A$8:$A$19,0))*IF(OR(Y5&lt;$M$3,Y5&gt;$BU$36),0,INDEX($M$4:$N$10,WEEKDAY(Y5,2),(Y5&gt;=$M$3)*(Y5&lt;$N$3)+2*(Y5&gt;=$N$3)*(Y5&lt;=$BU$36)))</f>
        <v>8</v>
      </c>
      <c r="BI5" s="83"/>
      <c r="BJ5" s="13" cm="1">
        <f t="array" ref="BJ5">ISERROR(MATCH(AA5,Feiertage!$A$8:$A$19,0))*IF(OR(AA5&lt;$M$3,AA5&gt;$BU$36),0,INDEX($M$4:$N$10,WEEKDAY(AA5,2),(AA5&gt;=$M$3)*(AA5&lt;$N$3)+2*(AA5&gt;=$N$3)*(AA5&lt;=$BU$36)))</f>
        <v>0</v>
      </c>
      <c r="BK5" s="83"/>
      <c r="BL5" s="13" cm="1">
        <f t="array" ref="BL5">ISERROR(MATCH(AC5,Feiertage!$A$8:$A$19,0))*IF(OR(AC5&lt;$M$3,AC5&gt;$BU$36),0,INDEX($M$4:$N$10,WEEKDAY(AC5,2),(AC5&gt;=$M$3)*(AC5&lt;$N$3)+2*(AC5&gt;=$N$3)*(AC5&lt;=$BU$36)))</f>
        <v>8</v>
      </c>
      <c r="BM5" s="83"/>
      <c r="BN5" s="13" cm="1">
        <f t="array" ref="BN5">ISERROR(MATCH(AE5,Feiertage!$A$8:$A$19,0))*IF(OR(AE5&lt;$M$3,AE5&gt;$BU$36),0,INDEX($M$4:$N$10,WEEKDAY(AE5,2),(AE5&gt;=$M$3)*(AE5&lt;$N$3)+2*(AE5&gt;=$N$3)*(AE5&lt;=$BU$36)))</f>
        <v>8</v>
      </c>
      <c r="BO5" s="83"/>
      <c r="BP5" s="13" cm="1">
        <f t="array" ref="BP5">ISERROR(MATCH(AG5,Feiertage!$A$8:$A$19,0))*IF(OR(AG5&lt;$M$3,AG5&gt;$BU$36),0,INDEX($M$4:$N$10,WEEKDAY(AG5,2),(AG5&gt;=$M$3)*(AG5&lt;$N$3)+2*(AG5&gt;=$N$3)*(AG5&lt;=$BU$36)))</f>
        <v>0</v>
      </c>
      <c r="BQ5" s="83"/>
      <c r="BR5" s="13" cm="1">
        <f t="array" ref="BR5">ISERROR(MATCH(AI5,Feiertage!$A$8:$A$19,0))*IF(OR(AI5&lt;$M$3,AI5&gt;$BU$36),0,INDEX($M$4:$N$10,WEEKDAY(AI5,2),(AI5&gt;=$M$3)*(AI5&lt;$N$3)+2*(AI5&gt;=$N$3)*(AI5&lt;=$BU$36)))</f>
        <v>8</v>
      </c>
      <c r="BS5" s="83"/>
      <c r="BT5" s="13" cm="1">
        <f t="array" ref="BT5">ISERROR(MATCH(AK5,Feiertage!$A$8:$A$19,0))*IF(OR(AK5&lt;$M$3,AK5&gt;$BU$36),0,INDEX($M$4:$N$10,WEEKDAY(AK5,2),(AK5&gt;=$M$3)*(AK5&lt;$N$3)+2*(AK5&gt;=$N$3)*(AK5&lt;=$BU$36)))</f>
        <v>0</v>
      </c>
      <c r="BU5" s="83"/>
      <c r="BV5" s="13" cm="1">
        <f t="array" ref="BV5">ISERROR(MATCH(AM5,Feiertage!$A$8:$A$19,0))*IF(OR(AM5&lt;$M$3,AM5&gt;$BU$36),0,INDEX($M$4:$N$10,WEEKDAY(AM5,2),(AM5&gt;=$M$3)*(AM5&lt;$N$3)+2*(AM5&gt;=$N$3)*(AM5&lt;=$BU$36)))</f>
        <v>0</v>
      </c>
      <c r="BW5" s="84"/>
      <c r="BZ5" s="162"/>
      <c r="CA5" s="13" cm="1">
        <f t="array" ref="CA5">ISERROR(MATCH(Q5,$AO$3:$AQ$3,0))*IF(OR(Q5&lt;$M$3,Q5&gt;$BU$36),0,INDEX($M$4:$N$10,WEEKDAY(Q5,2),(Q5&gt;=$M$3)*(Q5&lt;$N$3)+2*(Q5&gt;=$N$3)*(Q5&lt;=$BU$36)))</f>
        <v>8</v>
      </c>
      <c r="CB5" s="83"/>
      <c r="CC5" s="13" cm="1">
        <f t="array" ref="CC5">ISERROR(MATCH(S5,$AO$3:$AQ$3,0))*IF(OR(S5&lt;$M$3,S5&gt;$BU$36),0,INDEX($M$4:$N$10,WEEKDAY(S5,2),(S5&gt;=$M$3)*(S5&lt;$N$3)+2*(S5&gt;=$N$3)*(S5&lt;=$BU$36)))</f>
        <v>0</v>
      </c>
      <c r="CD5" s="83"/>
      <c r="CE5" s="13" cm="1">
        <f t="array" ref="CE5">ISERROR(MATCH(U5,$AO$3:$AQ$3,0))*IF(OR(U5&lt;$M$3,U5&gt;$BU$36),0,INDEX($M$4:$N$10,WEEKDAY(U5,2),(U5&gt;=$M$3)*(U5&lt;$N$3)+2*(U5&gt;=$N$3)*(U5&lt;=$BU$36)))</f>
        <v>0</v>
      </c>
      <c r="CF5" s="83"/>
      <c r="CG5" s="13" cm="1">
        <f t="array" ref="CG5">ISERROR(MATCH(W5,$AO$3:$AQ$3,0))*IF(OR(W5&lt;$M$3,W5&gt;$BU$36),0,INDEX($M$4:$N$10,WEEKDAY(W5,2),(W5&gt;=$M$3)*(W5&lt;$N$3)+2*(W5&gt;=$N$3)*(W5&lt;=$BU$36)))</f>
        <v>8</v>
      </c>
      <c r="CH5" s="83"/>
      <c r="CI5" s="13" cm="1">
        <f t="array" ref="CI5">ISERROR(MATCH(Y5,$AO$3:$AQ$3,0))*IF(OR(Y5&lt;$M$3,Y5&gt;$BU$36),0,INDEX($M$4:$N$10,WEEKDAY(Y5,2),(Y5&gt;=$M$3)*(Y5&lt;$N$3)+2*(Y5&gt;=$N$3)*(Y5&lt;=$BU$36)))</f>
        <v>8</v>
      </c>
      <c r="CJ5" s="83"/>
      <c r="CK5" s="13" cm="1">
        <f t="array" ref="CK5">ISERROR(MATCH(AA5,$AO$3:$AQ$3,0))*IF(OR(AA5&lt;$M$3,AA5&gt;$BU$36),0,INDEX($M$4:$N$10,WEEKDAY(AA5,2),(AA5&gt;=$M$3)*(AA5&lt;$N$3)+2*(AA5&gt;=$N$3)*(AA5&lt;=$BU$36)))</f>
        <v>0</v>
      </c>
      <c r="CL5" s="83"/>
      <c r="CM5" s="13" cm="1">
        <f t="array" ref="CM5">ISERROR(MATCH(AC5,$AO$3:$AQ$3,0))*IF(OR(AC5&lt;$M$3,AC5&gt;$BU$36),0,INDEX($M$4:$N$10,WEEKDAY(AC5,2),(AC5&gt;=$M$3)*(AC5&lt;$N$3)+2*(AC5&gt;=$N$3)*(AC5&lt;=$BU$36)))</f>
        <v>8</v>
      </c>
      <c r="CN5" s="83"/>
      <c r="CO5" s="13" cm="1">
        <f t="array" ref="CO5">ISERROR(MATCH(AE5,$AO$3:$AQ$3,0))*IF(OR(AE5&lt;$M$3,AE5&gt;$BU$36),0,INDEX($M$4:$N$10,WEEKDAY(AE5,2),(AE5&gt;=$M$3)*(AE5&lt;$N$3)+2*(AE5&gt;=$N$3)*(AE5&lt;=$BU$36)))</f>
        <v>8</v>
      </c>
      <c r="CP5" s="83"/>
      <c r="CQ5" s="13" cm="1">
        <f t="array" ref="CQ5">ISERROR(MATCH(AG5,$AO$3:$AQ$3,0))*IF(OR(AG5&lt;$M$3,AG5&gt;$BU$36),0,INDEX($M$4:$N$10,WEEKDAY(AG5,2),(AG5&gt;=$M$3)*(AG5&lt;$N$3)+2*(AG5&gt;=$N$3)*(AG5&lt;=$BU$36)))</f>
        <v>0</v>
      </c>
      <c r="CR5" s="83"/>
      <c r="CS5" s="13" cm="1">
        <f t="array" ref="CS5">ISERROR(MATCH(AI5,$AO$3:$AQ$3,0))*IF(OR(AI5&lt;$M$3,AI5&gt;$BU$36),0,INDEX($M$4:$N$10,WEEKDAY(AI5,2),(AI5&gt;=$M$3)*(AI5&lt;$N$3)+2*(AI5&gt;=$N$3)*(AI5&lt;=$BU$36)))</f>
        <v>8</v>
      </c>
      <c r="CT5" s="83"/>
      <c r="CU5" s="13" cm="1">
        <f t="array" ref="CU5">ISERROR(MATCH(AK5,$AO$3:$AQ$3,0))*IF(OR(AK5&lt;$M$3,AK5&gt;$BU$36),0,INDEX($M$4:$N$10,WEEKDAY(AK5,2),(AK5&gt;=$M$3)*(AK5&lt;$N$3)+2*(AK5&gt;=$N$3)*(AK5&lt;=$BU$36)))</f>
        <v>0</v>
      </c>
      <c r="CV5" s="83"/>
      <c r="CW5" s="13" cm="1">
        <f t="array" ref="CW5">ISERROR(MATCH(AM5,$AO$3:$AQ$3,0))*IF(OR(AM5&lt;$M$3,AM5&gt;$BU$36),0,INDEX($M$4:$N$10,WEEKDAY(AM5,2),(AM5&gt;=$M$3)*(AM5&lt;$N$3)+2*(AM5&gt;=$N$3)*(AM5&lt;=$BU$36)))</f>
        <v>0</v>
      </c>
      <c r="CX5" s="84"/>
    </row>
    <row r="6" spans="1:102" ht="14.45" customHeight="1" x14ac:dyDescent="0.25">
      <c r="A6" s="78" t="s">
        <v>42</v>
      </c>
      <c r="B6" s="342">
        <v>44333</v>
      </c>
      <c r="C6" s="342"/>
      <c r="D6" s="361">
        <v>21</v>
      </c>
      <c r="E6" s="361"/>
      <c r="F6" s="79"/>
      <c r="G6" s="85"/>
      <c r="H6" s="363"/>
      <c r="I6" s="363"/>
      <c r="K6" s="346" t="s">
        <v>43</v>
      </c>
      <c r="L6" s="347"/>
      <c r="M6" s="17">
        <v>8</v>
      </c>
      <c r="N6" s="18"/>
      <c r="P6" s="11">
        <f t="shared" si="1"/>
        <v>44566</v>
      </c>
      <c r="Q6" s="12">
        <f t="shared" si="2"/>
        <v>44566</v>
      </c>
      <c r="R6" s="11">
        <f t="shared" si="2"/>
        <v>44597</v>
      </c>
      <c r="S6" s="12">
        <f t="shared" si="2"/>
        <v>44597</v>
      </c>
      <c r="T6" s="11">
        <f t="shared" si="2"/>
        <v>44625</v>
      </c>
      <c r="U6" s="12">
        <f t="shared" si="2"/>
        <v>44625</v>
      </c>
      <c r="V6" s="11">
        <f t="shared" si="2"/>
        <v>44656</v>
      </c>
      <c r="W6" s="12">
        <f t="shared" si="2"/>
        <v>44656</v>
      </c>
      <c r="X6" s="11">
        <f t="shared" si="2"/>
        <v>44686</v>
      </c>
      <c r="Y6" s="12">
        <f t="shared" si="2"/>
        <v>44686</v>
      </c>
      <c r="Z6" s="11">
        <f t="shared" si="2"/>
        <v>44717</v>
      </c>
      <c r="AA6" s="12">
        <f t="shared" si="2"/>
        <v>44717</v>
      </c>
      <c r="AB6" s="11">
        <f t="shared" si="2"/>
        <v>44747</v>
      </c>
      <c r="AC6" s="12">
        <f t="shared" si="2"/>
        <v>44747</v>
      </c>
      <c r="AD6" s="11">
        <f t="shared" si="2"/>
        <v>44778</v>
      </c>
      <c r="AE6" s="12">
        <f t="shared" si="2"/>
        <v>44778</v>
      </c>
      <c r="AF6" s="11">
        <f t="shared" si="2"/>
        <v>44809</v>
      </c>
      <c r="AG6" s="12">
        <f t="shared" si="2"/>
        <v>44809</v>
      </c>
      <c r="AH6" s="11">
        <f t="shared" si="2"/>
        <v>44839</v>
      </c>
      <c r="AI6" s="12">
        <f t="shared" si="2"/>
        <v>44839</v>
      </c>
      <c r="AJ6" s="11">
        <f t="shared" si="2"/>
        <v>44870</v>
      </c>
      <c r="AK6" s="12">
        <f t="shared" si="2"/>
        <v>44870</v>
      </c>
      <c r="AL6" s="11">
        <f t="shared" si="2"/>
        <v>44900</v>
      </c>
      <c r="AM6" s="12">
        <f t="shared" si="2"/>
        <v>44900</v>
      </c>
      <c r="AO6" s="322"/>
      <c r="AP6" s="322"/>
      <c r="AQ6" s="303"/>
      <c r="AR6" s="303"/>
      <c r="AT6" s="303"/>
      <c r="AU6" s="303"/>
      <c r="AV6" s="303"/>
      <c r="AW6" s="303"/>
      <c r="AY6" s="162"/>
      <c r="AZ6" s="13" cm="1">
        <f t="array" ref="AZ6">ISERROR(MATCH(Q6,Feiertage!$A$8:$A$19,0))*IF(OR(Q6&lt;$M$3,Q6&gt;$BU$36),0,INDEX($M$4:$N$10,WEEKDAY(Q6,2),(Q6&gt;=$M$3)*(Q6&lt;$N$3)+2*(Q6&gt;=$N$3)*(Q6&lt;=$BU$36)))</f>
        <v>8</v>
      </c>
      <c r="BA6" s="83"/>
      <c r="BB6" s="13" cm="1">
        <f t="array" ref="BB6">ISERROR(MATCH(S6,Feiertage!$A$8:$A$19,0))*IF(OR(S6&lt;$M$3,S6&gt;$BU$36),0,INDEX($M$4:$N$10,WEEKDAY(S6,2),(S6&gt;=$M$3)*(S6&lt;$N$3)+2*(S6&gt;=$N$3)*(S6&lt;=$BU$36)))</f>
        <v>0</v>
      </c>
      <c r="BC6" s="83"/>
      <c r="BD6" s="13" cm="1">
        <f t="array" ref="BD6">ISERROR(MATCH(U6,Feiertage!$A$8:$A$19,0))*IF(OR(U6&lt;$M$3,U6&gt;$BU$36),0,INDEX($M$4:$N$10,WEEKDAY(U6,2),(U6&gt;=$M$3)*(U6&lt;$N$3)+2*(U6&gt;=$N$3)*(U6&lt;=$BU$36)))</f>
        <v>0</v>
      </c>
      <c r="BE6" s="83"/>
      <c r="BF6" s="13" cm="1">
        <f t="array" ref="BF6">ISERROR(MATCH(W6,Feiertage!$A$8:$A$19,0))*IF(OR(W6&lt;$M$3,W6&gt;$BU$36),0,INDEX($M$4:$N$10,WEEKDAY(W6,2),(W6&gt;=$M$3)*(W6&lt;$N$3)+2*(W6&gt;=$N$3)*(W6&lt;=$BU$36)))</f>
        <v>8</v>
      </c>
      <c r="BG6" s="83"/>
      <c r="BH6" s="13" cm="1">
        <f t="array" ref="BH6">ISERROR(MATCH(Y6,Feiertage!$A$8:$A$19,0))*IF(OR(Y6&lt;$M$3,Y6&gt;$BU$36),0,INDEX($M$4:$N$10,WEEKDAY(Y6,2),(Y6&gt;=$M$3)*(Y6&lt;$N$3)+2*(Y6&gt;=$N$3)*(Y6&lt;=$BU$36)))</f>
        <v>8</v>
      </c>
      <c r="BI6" s="83"/>
      <c r="BJ6" s="13" cm="1">
        <f t="array" ref="BJ6">ISERROR(MATCH(AA6,Feiertage!$A$8:$A$19,0))*IF(OR(AA6&lt;$M$3,AA6&gt;$BU$36),0,INDEX($M$4:$N$10,WEEKDAY(AA6,2),(AA6&gt;=$M$3)*(AA6&lt;$N$3)+2*(AA6&gt;=$N$3)*(AA6&lt;=$BU$36)))</f>
        <v>0</v>
      </c>
      <c r="BK6" s="83"/>
      <c r="BL6" s="13" cm="1">
        <f t="array" ref="BL6">ISERROR(MATCH(AC6,Feiertage!$A$8:$A$19,0))*IF(OR(AC6&lt;$M$3,AC6&gt;$BU$36),0,INDEX($M$4:$N$10,WEEKDAY(AC6,2),(AC6&gt;=$M$3)*(AC6&lt;$N$3)+2*(AC6&gt;=$N$3)*(AC6&lt;=$BU$36)))</f>
        <v>8</v>
      </c>
      <c r="BM6" s="83"/>
      <c r="BN6" s="13" cm="1">
        <f t="array" ref="BN6">ISERROR(MATCH(AE6,Feiertage!$A$8:$A$19,0))*IF(OR(AE6&lt;$M$3,AE6&gt;$BU$36),0,INDEX($M$4:$N$10,WEEKDAY(AE6,2),(AE6&gt;=$M$3)*(AE6&lt;$N$3)+2*(AE6&gt;=$N$3)*(AE6&lt;=$BU$36)))</f>
        <v>0</v>
      </c>
      <c r="BO6" s="83"/>
      <c r="BP6" s="13" cm="1">
        <f t="array" ref="BP6">ISERROR(MATCH(AG6,Feiertage!$A$8:$A$19,0))*IF(OR(AG6&lt;$M$3,AG6&gt;$BU$36),0,INDEX($M$4:$N$10,WEEKDAY(AG6,2),(AG6&gt;=$M$3)*(AG6&lt;$N$3)+2*(AG6&gt;=$N$3)*(AG6&lt;=$BU$36)))</f>
        <v>8</v>
      </c>
      <c r="BQ6" s="83"/>
      <c r="BR6" s="13" cm="1">
        <f t="array" ref="BR6">ISERROR(MATCH(AI6,Feiertage!$A$8:$A$19,0))*IF(OR(AI6&lt;$M$3,AI6&gt;$BU$36),0,INDEX($M$4:$N$10,WEEKDAY(AI6,2),(AI6&gt;=$M$3)*(AI6&lt;$N$3)+2*(AI6&gt;=$N$3)*(AI6&lt;=$BU$36)))</f>
        <v>8</v>
      </c>
      <c r="BS6" s="83"/>
      <c r="BT6" s="13" cm="1">
        <f t="array" ref="BT6">ISERROR(MATCH(AK6,Feiertage!$A$8:$A$19,0))*IF(OR(AK6&lt;$M$3,AK6&gt;$BU$36),0,INDEX($M$4:$N$10,WEEKDAY(AK6,2),(AK6&gt;=$M$3)*(AK6&lt;$N$3)+2*(AK6&gt;=$N$3)*(AK6&lt;=$BU$36)))</f>
        <v>0</v>
      </c>
      <c r="BU6" s="83"/>
      <c r="BV6" s="13" cm="1">
        <f t="array" ref="BV6">ISERROR(MATCH(AM6,Feiertage!$A$8:$A$19,0))*IF(OR(AM6&lt;$M$3,AM6&gt;$BU$36),0,INDEX($M$4:$N$10,WEEKDAY(AM6,2),(AM6&gt;=$M$3)*(AM6&lt;$N$3)+2*(AM6&gt;=$N$3)*(AM6&lt;=$BU$36)))</f>
        <v>8</v>
      </c>
      <c r="BW6" s="84"/>
      <c r="BZ6" s="162"/>
      <c r="CA6" s="13" cm="1">
        <f t="array" ref="CA6">ISERROR(MATCH(Q6,$AO$3:$AQ$3,0))*IF(OR(Q6&lt;$M$3,Q6&gt;$BU$36),0,INDEX($M$4:$N$10,WEEKDAY(Q6,2),(Q6&gt;=$M$3)*(Q6&lt;$N$3)+2*(Q6&gt;=$N$3)*(Q6&lt;=$BU$36)))</f>
        <v>8</v>
      </c>
      <c r="CB6" s="83"/>
      <c r="CC6" s="13" cm="1">
        <f t="array" ref="CC6">ISERROR(MATCH(S6,$AO$3:$AQ$3,0))*IF(OR(S6&lt;$M$3,S6&gt;$BU$36),0,INDEX($M$4:$N$10,WEEKDAY(S6,2),(S6&gt;=$M$3)*(S6&lt;$N$3)+2*(S6&gt;=$N$3)*(S6&lt;=$BU$36)))</f>
        <v>0</v>
      </c>
      <c r="CD6" s="83"/>
      <c r="CE6" s="13" cm="1">
        <f t="array" ref="CE6">ISERROR(MATCH(U6,$AO$3:$AQ$3,0))*IF(OR(U6&lt;$M$3,U6&gt;$BU$36),0,INDEX($M$4:$N$10,WEEKDAY(U6,2),(U6&gt;=$M$3)*(U6&lt;$N$3)+2*(U6&gt;=$N$3)*(U6&lt;=$BU$36)))</f>
        <v>0</v>
      </c>
      <c r="CF6" s="83"/>
      <c r="CG6" s="13" cm="1">
        <f t="array" ref="CG6">ISERROR(MATCH(W6,$AO$3:$AQ$3,0))*IF(OR(W6&lt;$M$3,W6&gt;$BU$36),0,INDEX($M$4:$N$10,WEEKDAY(W6,2),(W6&gt;=$M$3)*(W6&lt;$N$3)+2*(W6&gt;=$N$3)*(W6&lt;=$BU$36)))</f>
        <v>8</v>
      </c>
      <c r="CH6" s="83"/>
      <c r="CI6" s="13" cm="1">
        <f t="array" ref="CI6">ISERROR(MATCH(Y6,$AO$3:$AQ$3,0))*IF(OR(Y6&lt;$M$3,Y6&gt;$BU$36),0,INDEX($M$4:$N$10,WEEKDAY(Y6,2),(Y6&gt;=$M$3)*(Y6&lt;$N$3)+2*(Y6&gt;=$N$3)*(Y6&lt;=$BU$36)))</f>
        <v>8</v>
      </c>
      <c r="CJ6" s="83"/>
      <c r="CK6" s="13" cm="1">
        <f t="array" ref="CK6">ISERROR(MATCH(AA6,$AO$3:$AQ$3,0))*IF(OR(AA6&lt;$M$3,AA6&gt;$BU$36),0,INDEX($M$4:$N$10,WEEKDAY(AA6,2),(AA6&gt;=$M$3)*(AA6&lt;$N$3)+2*(AA6&gt;=$N$3)*(AA6&lt;=$BU$36)))</f>
        <v>0</v>
      </c>
      <c r="CL6" s="83"/>
      <c r="CM6" s="13" cm="1">
        <f t="array" ref="CM6">ISERROR(MATCH(AC6,$AO$3:$AQ$3,0))*IF(OR(AC6&lt;$M$3,AC6&gt;$BU$36),0,INDEX($M$4:$N$10,WEEKDAY(AC6,2),(AC6&gt;=$M$3)*(AC6&lt;$N$3)+2*(AC6&gt;=$N$3)*(AC6&lt;=$BU$36)))</f>
        <v>8</v>
      </c>
      <c r="CN6" s="83"/>
      <c r="CO6" s="13" cm="1">
        <f t="array" ref="CO6">ISERROR(MATCH(AE6,$AO$3:$AQ$3,0))*IF(OR(AE6&lt;$M$3,AE6&gt;$BU$36),0,INDEX($M$4:$N$10,WEEKDAY(AE6,2),(AE6&gt;=$M$3)*(AE6&lt;$N$3)+2*(AE6&gt;=$N$3)*(AE6&lt;=$BU$36)))</f>
        <v>0</v>
      </c>
      <c r="CP6" s="83"/>
      <c r="CQ6" s="13" cm="1">
        <f t="array" ref="CQ6">ISERROR(MATCH(AG6,$AO$3:$AQ$3,0))*IF(OR(AG6&lt;$M$3,AG6&gt;$BU$36),0,INDEX($M$4:$N$10,WEEKDAY(AG6,2),(AG6&gt;=$M$3)*(AG6&lt;$N$3)+2*(AG6&gt;=$N$3)*(AG6&lt;=$BU$36)))</f>
        <v>8</v>
      </c>
      <c r="CR6" s="83"/>
      <c r="CS6" s="13" cm="1">
        <f t="array" ref="CS6">ISERROR(MATCH(AI6,$AO$3:$AQ$3,0))*IF(OR(AI6&lt;$M$3,AI6&gt;$BU$36),0,INDEX($M$4:$N$10,WEEKDAY(AI6,2),(AI6&gt;=$M$3)*(AI6&lt;$N$3)+2*(AI6&gt;=$N$3)*(AI6&lt;=$BU$36)))</f>
        <v>8</v>
      </c>
      <c r="CT6" s="83"/>
      <c r="CU6" s="13" cm="1">
        <f t="array" ref="CU6">ISERROR(MATCH(AK6,$AO$3:$AQ$3,0))*IF(OR(AK6&lt;$M$3,AK6&gt;$BU$36),0,INDEX($M$4:$N$10,WEEKDAY(AK6,2),(AK6&gt;=$M$3)*(AK6&lt;$N$3)+2*(AK6&gt;=$N$3)*(AK6&lt;=$BU$36)))</f>
        <v>0</v>
      </c>
      <c r="CV6" s="83"/>
      <c r="CW6" s="13" cm="1">
        <f t="array" ref="CW6">ISERROR(MATCH(AM6,$AO$3:$AQ$3,0))*IF(OR(AM6&lt;$M$3,AM6&gt;$BU$36),0,INDEX($M$4:$N$10,WEEKDAY(AM6,2),(AM6&gt;=$M$3)*(AM6&lt;$N$3)+2*(AM6&gt;=$N$3)*(AM6&lt;=$BU$36)))</f>
        <v>8</v>
      </c>
      <c r="CX6" s="84"/>
    </row>
    <row r="7" spans="1:102" ht="14.45" customHeight="1" x14ac:dyDescent="0.25">
      <c r="A7" s="20" t="s">
        <v>42</v>
      </c>
      <c r="B7" s="342"/>
      <c r="C7" s="342"/>
      <c r="D7" s="361"/>
      <c r="E7" s="362"/>
      <c r="F7" s="79"/>
      <c r="G7" s="19"/>
      <c r="H7" s="363"/>
      <c r="I7" s="363"/>
      <c r="K7" s="356" t="s">
        <v>44</v>
      </c>
      <c r="L7" s="357"/>
      <c r="M7" s="17">
        <v>8</v>
      </c>
      <c r="N7" s="18"/>
      <c r="P7" s="11">
        <f t="shared" si="1"/>
        <v>44567</v>
      </c>
      <c r="Q7" s="12">
        <f t="shared" si="2"/>
        <v>44567</v>
      </c>
      <c r="R7" s="11">
        <f t="shared" si="2"/>
        <v>44598</v>
      </c>
      <c r="S7" s="12">
        <f t="shared" si="2"/>
        <v>44598</v>
      </c>
      <c r="T7" s="11">
        <f t="shared" si="2"/>
        <v>44626</v>
      </c>
      <c r="U7" s="12">
        <f t="shared" si="2"/>
        <v>44626</v>
      </c>
      <c r="V7" s="11">
        <f t="shared" si="2"/>
        <v>44657</v>
      </c>
      <c r="W7" s="12">
        <f t="shared" si="2"/>
        <v>44657</v>
      </c>
      <c r="X7" s="11">
        <f t="shared" si="2"/>
        <v>44687</v>
      </c>
      <c r="Y7" s="12">
        <f t="shared" si="2"/>
        <v>44687</v>
      </c>
      <c r="Z7" s="11">
        <f t="shared" si="2"/>
        <v>44718</v>
      </c>
      <c r="AA7" s="12">
        <f t="shared" si="2"/>
        <v>44718</v>
      </c>
      <c r="AB7" s="11">
        <f t="shared" si="2"/>
        <v>44748</v>
      </c>
      <c r="AC7" s="12">
        <f t="shared" si="2"/>
        <v>44748</v>
      </c>
      <c r="AD7" s="11">
        <f t="shared" si="2"/>
        <v>44779</v>
      </c>
      <c r="AE7" s="12">
        <f t="shared" si="2"/>
        <v>44779</v>
      </c>
      <c r="AF7" s="11">
        <f t="shared" si="2"/>
        <v>44810</v>
      </c>
      <c r="AG7" s="12">
        <f t="shared" si="2"/>
        <v>44810</v>
      </c>
      <c r="AH7" s="11">
        <f t="shared" si="2"/>
        <v>44840</v>
      </c>
      <c r="AI7" s="12">
        <f t="shared" si="2"/>
        <v>44840</v>
      </c>
      <c r="AJ7" s="11">
        <f t="shared" si="2"/>
        <v>44871</v>
      </c>
      <c r="AK7" s="12">
        <f t="shared" si="2"/>
        <v>44871</v>
      </c>
      <c r="AL7" s="11">
        <f t="shared" si="2"/>
        <v>44901</v>
      </c>
      <c r="AM7" s="12">
        <f t="shared" si="2"/>
        <v>44901</v>
      </c>
      <c r="AO7" s="323"/>
      <c r="AP7" s="323"/>
      <c r="AQ7" s="308"/>
      <c r="AR7" s="308"/>
      <c r="AY7" s="162"/>
      <c r="AZ7" s="13" cm="1">
        <f t="array" ref="AZ7">ISERROR(MATCH(Q7,Feiertage!$A$8:$A$19,0))*IF(OR(Q7&lt;$M$3,Q7&gt;$BU$36),0,INDEX($M$4:$N$10,WEEKDAY(Q7,2),(Q7&gt;=$M$3)*(Q7&lt;$N$3)+2*(Q7&gt;=$N$3)*(Q7&lt;=$BU$36)))</f>
        <v>8</v>
      </c>
      <c r="BA7" s="83"/>
      <c r="BB7" s="13" cm="1">
        <f t="array" ref="BB7">ISERROR(MATCH(S7,Feiertage!$A$8:$A$19,0))*IF(OR(S7&lt;$M$3,S7&gt;$BU$36),0,INDEX($M$4:$N$10,WEEKDAY(S7,2),(S7&gt;=$M$3)*(S7&lt;$N$3)+2*(S7&gt;=$N$3)*(S7&lt;=$BU$36)))</f>
        <v>0</v>
      </c>
      <c r="BC7" s="83"/>
      <c r="BD7" s="13" cm="1">
        <f t="array" ref="BD7">ISERROR(MATCH(U7,Feiertage!$A$8:$A$19,0))*IF(OR(U7&lt;$M$3,U7&gt;$BU$36),0,INDEX($M$4:$N$10,WEEKDAY(U7,2),(U7&gt;=$M$3)*(U7&lt;$N$3)+2*(U7&gt;=$N$3)*(U7&lt;=$BU$36)))</f>
        <v>0</v>
      </c>
      <c r="BE7" s="83"/>
      <c r="BF7" s="13" cm="1">
        <f t="array" ref="BF7">ISERROR(MATCH(W7,Feiertage!$A$8:$A$19,0))*IF(OR(W7&lt;$M$3,W7&gt;$BU$36),0,INDEX($M$4:$N$10,WEEKDAY(W7,2),(W7&gt;=$M$3)*(W7&lt;$N$3)+2*(W7&gt;=$N$3)*(W7&lt;=$BU$36)))</f>
        <v>8</v>
      </c>
      <c r="BG7" s="83"/>
      <c r="BH7" s="13" cm="1">
        <f t="array" ref="BH7">ISERROR(MATCH(Y7,Feiertage!$A$8:$A$19,0))*IF(OR(Y7&lt;$M$3,Y7&gt;$BU$36),0,INDEX($M$4:$N$10,WEEKDAY(Y7,2),(Y7&gt;=$M$3)*(Y7&lt;$N$3)+2*(Y7&gt;=$N$3)*(Y7&lt;=$BU$36)))</f>
        <v>0</v>
      </c>
      <c r="BI7" s="83"/>
      <c r="BJ7" s="13" cm="1">
        <f t="array" ref="BJ7">ISERROR(MATCH(AA7,Feiertage!$A$8:$A$19,0))*IF(OR(AA7&lt;$M$3,AA7&gt;$BU$36),0,INDEX($M$4:$N$10,WEEKDAY(AA7,2),(AA7&gt;=$M$3)*(AA7&lt;$N$3)+2*(AA7&gt;=$N$3)*(AA7&lt;=$BU$36)))</f>
        <v>0</v>
      </c>
      <c r="BK7" s="83"/>
      <c r="BL7" s="13" cm="1">
        <f t="array" ref="BL7">ISERROR(MATCH(AC7,Feiertage!$A$8:$A$19,0))*IF(OR(AC7&lt;$M$3,AC7&gt;$BU$36),0,INDEX($M$4:$N$10,WEEKDAY(AC7,2),(AC7&gt;=$M$3)*(AC7&lt;$N$3)+2*(AC7&gt;=$N$3)*(AC7&lt;=$BU$36)))</f>
        <v>8</v>
      </c>
      <c r="BM7" s="83"/>
      <c r="BN7" s="13" cm="1">
        <f t="array" ref="BN7">ISERROR(MATCH(AE7,Feiertage!$A$8:$A$19,0))*IF(OR(AE7&lt;$M$3,AE7&gt;$BU$36),0,INDEX($M$4:$N$10,WEEKDAY(AE7,2),(AE7&gt;=$M$3)*(AE7&lt;$N$3)+2*(AE7&gt;=$N$3)*(AE7&lt;=$BU$36)))</f>
        <v>0</v>
      </c>
      <c r="BO7" s="83"/>
      <c r="BP7" s="13" cm="1">
        <f t="array" ref="BP7">ISERROR(MATCH(AG7,Feiertage!$A$8:$A$19,0))*IF(OR(AG7&lt;$M$3,AG7&gt;$BU$36),0,INDEX($M$4:$N$10,WEEKDAY(AG7,2),(AG7&gt;=$M$3)*(AG7&lt;$N$3)+2*(AG7&gt;=$N$3)*(AG7&lt;=$BU$36)))</f>
        <v>8</v>
      </c>
      <c r="BQ7" s="83"/>
      <c r="BR7" s="13" cm="1">
        <f t="array" ref="BR7">ISERROR(MATCH(AI7,Feiertage!$A$8:$A$19,0))*IF(OR(AI7&lt;$M$3,AI7&gt;$BU$36),0,INDEX($M$4:$N$10,WEEKDAY(AI7,2),(AI7&gt;=$M$3)*(AI7&lt;$N$3)+2*(AI7&gt;=$N$3)*(AI7&lt;=$BU$36)))</f>
        <v>8</v>
      </c>
      <c r="BS7" s="83"/>
      <c r="BT7" s="13" cm="1">
        <f t="array" ref="BT7">ISERROR(MATCH(AK7,Feiertage!$A$8:$A$19,0))*IF(OR(AK7&lt;$M$3,AK7&gt;$BU$36),0,INDEX($M$4:$N$10,WEEKDAY(AK7,2),(AK7&gt;=$M$3)*(AK7&lt;$N$3)+2*(AK7&gt;=$N$3)*(AK7&lt;=$BU$36)))</f>
        <v>0</v>
      </c>
      <c r="BU7" s="83"/>
      <c r="BV7" s="13" cm="1">
        <f t="array" ref="BV7">ISERROR(MATCH(AM7,Feiertage!$A$8:$A$19,0))*IF(OR(AM7&lt;$M$3,AM7&gt;$BU$36),0,INDEX($M$4:$N$10,WEEKDAY(AM7,2),(AM7&gt;=$M$3)*(AM7&lt;$N$3)+2*(AM7&gt;=$N$3)*(AM7&lt;=$BU$36)))</f>
        <v>8</v>
      </c>
      <c r="BW7" s="84"/>
      <c r="BZ7" s="162"/>
      <c r="CA7" s="13" cm="1">
        <f t="array" ref="CA7">ISERROR(MATCH(Q7,$AO$3:$AQ$3,0))*IF(OR(Q7&lt;$M$3,Q7&gt;$BU$36),0,INDEX($M$4:$N$10,WEEKDAY(Q7,2),(Q7&gt;=$M$3)*(Q7&lt;$N$3)+2*(Q7&gt;=$N$3)*(Q7&lt;=$BU$36)))</f>
        <v>8</v>
      </c>
      <c r="CB7" s="83"/>
      <c r="CC7" s="13" cm="1">
        <f t="array" ref="CC7">ISERROR(MATCH(S7,$AO$3:$AQ$3,0))*IF(OR(S7&lt;$M$3,S7&gt;$BU$36),0,INDEX($M$4:$N$10,WEEKDAY(S7,2),(S7&gt;=$M$3)*(S7&lt;$N$3)+2*(S7&gt;=$N$3)*(S7&lt;=$BU$36)))</f>
        <v>0</v>
      </c>
      <c r="CD7" s="83"/>
      <c r="CE7" s="13" cm="1">
        <f t="array" ref="CE7">ISERROR(MATCH(U7,$AO$3:$AQ$3,0))*IF(OR(U7&lt;$M$3,U7&gt;$BU$36),0,INDEX($M$4:$N$10,WEEKDAY(U7,2),(U7&gt;=$M$3)*(U7&lt;$N$3)+2*(U7&gt;=$N$3)*(U7&lt;=$BU$36)))</f>
        <v>0</v>
      </c>
      <c r="CF7" s="83"/>
      <c r="CG7" s="13" cm="1">
        <f t="array" ref="CG7">ISERROR(MATCH(W7,$AO$3:$AQ$3,0))*IF(OR(W7&lt;$M$3,W7&gt;$BU$36),0,INDEX($M$4:$N$10,WEEKDAY(W7,2),(W7&gt;=$M$3)*(W7&lt;$N$3)+2*(W7&gt;=$N$3)*(W7&lt;=$BU$36)))</f>
        <v>8</v>
      </c>
      <c r="CH7" s="83"/>
      <c r="CI7" s="13" cm="1">
        <f t="array" ref="CI7">ISERROR(MATCH(Y7,$AO$3:$AQ$3,0))*IF(OR(Y7&lt;$M$3,Y7&gt;$BU$36),0,INDEX($M$4:$N$10,WEEKDAY(Y7,2),(Y7&gt;=$M$3)*(Y7&lt;$N$3)+2*(Y7&gt;=$N$3)*(Y7&lt;=$BU$36)))</f>
        <v>0</v>
      </c>
      <c r="CJ7" s="83"/>
      <c r="CK7" s="13" cm="1">
        <f t="array" ref="CK7">ISERROR(MATCH(AA7,$AO$3:$AQ$3,0))*IF(OR(AA7&lt;$M$3,AA7&gt;$BU$36),0,INDEX($M$4:$N$10,WEEKDAY(AA7,2),(AA7&gt;=$M$3)*(AA7&lt;$N$3)+2*(AA7&gt;=$N$3)*(AA7&lt;=$BU$36)))</f>
        <v>8</v>
      </c>
      <c r="CL7" s="83"/>
      <c r="CM7" s="13" cm="1">
        <f t="array" ref="CM7">ISERROR(MATCH(AC7,$AO$3:$AQ$3,0))*IF(OR(AC7&lt;$M$3,AC7&gt;$BU$36),0,INDEX($M$4:$N$10,WEEKDAY(AC7,2),(AC7&gt;=$M$3)*(AC7&lt;$N$3)+2*(AC7&gt;=$N$3)*(AC7&lt;=$BU$36)))</f>
        <v>8</v>
      </c>
      <c r="CN7" s="83"/>
      <c r="CO7" s="13" cm="1">
        <f t="array" ref="CO7">ISERROR(MATCH(AE7,$AO$3:$AQ$3,0))*IF(OR(AE7&lt;$M$3,AE7&gt;$BU$36),0,INDEX($M$4:$N$10,WEEKDAY(AE7,2),(AE7&gt;=$M$3)*(AE7&lt;$N$3)+2*(AE7&gt;=$N$3)*(AE7&lt;=$BU$36)))</f>
        <v>0</v>
      </c>
      <c r="CP7" s="83"/>
      <c r="CQ7" s="13" cm="1">
        <f t="array" ref="CQ7">ISERROR(MATCH(AG7,$AO$3:$AQ$3,0))*IF(OR(AG7&lt;$M$3,AG7&gt;$BU$36),0,INDEX($M$4:$N$10,WEEKDAY(AG7,2),(AG7&gt;=$M$3)*(AG7&lt;$N$3)+2*(AG7&gt;=$N$3)*(AG7&lt;=$BU$36)))</f>
        <v>8</v>
      </c>
      <c r="CR7" s="83"/>
      <c r="CS7" s="13" cm="1">
        <f t="array" ref="CS7">ISERROR(MATCH(AI7,$AO$3:$AQ$3,0))*IF(OR(AI7&lt;$M$3,AI7&gt;$BU$36),0,INDEX($M$4:$N$10,WEEKDAY(AI7,2),(AI7&gt;=$M$3)*(AI7&lt;$N$3)+2*(AI7&gt;=$N$3)*(AI7&lt;=$BU$36)))</f>
        <v>8</v>
      </c>
      <c r="CT7" s="83"/>
      <c r="CU7" s="13" cm="1">
        <f t="array" ref="CU7">ISERROR(MATCH(AK7,$AO$3:$AQ$3,0))*IF(OR(AK7&lt;$M$3,AK7&gt;$BU$36),0,INDEX($M$4:$N$10,WEEKDAY(AK7,2),(AK7&gt;=$M$3)*(AK7&lt;$N$3)+2*(AK7&gt;=$N$3)*(AK7&lt;=$BU$36)))</f>
        <v>0</v>
      </c>
      <c r="CV7" s="83"/>
      <c r="CW7" s="13" cm="1">
        <f t="array" ref="CW7">ISERROR(MATCH(AM7,$AO$3:$AQ$3,0))*IF(OR(AM7&lt;$M$3,AM7&gt;$BU$36),0,INDEX($M$4:$N$10,WEEKDAY(AM7,2),(AM7&gt;=$M$3)*(AM7&lt;$N$3)+2*(AM7&gt;=$N$3)*(AM7&lt;=$BU$36)))</f>
        <v>8</v>
      </c>
      <c r="CX7" s="84"/>
    </row>
    <row r="8" spans="1:102" ht="14.45" customHeight="1" x14ac:dyDescent="0.25">
      <c r="A8" s="358" t="s">
        <v>45</v>
      </c>
      <c r="B8" s="359"/>
      <c r="C8" s="360"/>
      <c r="D8" s="360"/>
      <c r="E8" s="353"/>
      <c r="F8" s="354"/>
      <c r="G8" s="355"/>
      <c r="H8" s="21"/>
      <c r="I8" s="21"/>
      <c r="K8" s="346" t="s">
        <v>46</v>
      </c>
      <c r="L8" s="347"/>
      <c r="M8" s="17">
        <v>0</v>
      </c>
      <c r="N8" s="18"/>
      <c r="P8" s="11">
        <f t="shared" si="1"/>
        <v>44568</v>
      </c>
      <c r="Q8" s="12">
        <f t="shared" si="2"/>
        <v>44568</v>
      </c>
      <c r="R8" s="11">
        <f t="shared" si="2"/>
        <v>44599</v>
      </c>
      <c r="S8" s="12">
        <f t="shared" si="2"/>
        <v>44599</v>
      </c>
      <c r="T8" s="11">
        <f t="shared" si="2"/>
        <v>44627</v>
      </c>
      <c r="U8" s="12">
        <f t="shared" si="2"/>
        <v>44627</v>
      </c>
      <c r="V8" s="11">
        <f t="shared" si="2"/>
        <v>44658</v>
      </c>
      <c r="W8" s="12">
        <f t="shared" si="2"/>
        <v>44658</v>
      </c>
      <c r="X8" s="11">
        <f t="shared" si="2"/>
        <v>44688</v>
      </c>
      <c r="Y8" s="12">
        <f t="shared" si="2"/>
        <v>44688</v>
      </c>
      <c r="Z8" s="11">
        <f t="shared" si="2"/>
        <v>44719</v>
      </c>
      <c r="AA8" s="12">
        <f t="shared" si="2"/>
        <v>44719</v>
      </c>
      <c r="AB8" s="11">
        <f t="shared" si="2"/>
        <v>44749</v>
      </c>
      <c r="AC8" s="12">
        <f t="shared" si="2"/>
        <v>44749</v>
      </c>
      <c r="AD8" s="11">
        <f t="shared" si="2"/>
        <v>44780</v>
      </c>
      <c r="AE8" s="12">
        <f t="shared" si="2"/>
        <v>44780</v>
      </c>
      <c r="AF8" s="11">
        <f t="shared" si="2"/>
        <v>44811</v>
      </c>
      <c r="AG8" s="12">
        <f t="shared" si="2"/>
        <v>44811</v>
      </c>
      <c r="AH8" s="11">
        <f t="shared" si="2"/>
        <v>44841</v>
      </c>
      <c r="AI8" s="12">
        <f t="shared" si="2"/>
        <v>44841</v>
      </c>
      <c r="AJ8" s="11">
        <f t="shared" si="2"/>
        <v>44872</v>
      </c>
      <c r="AK8" s="12">
        <f t="shared" si="2"/>
        <v>44872</v>
      </c>
      <c r="AL8" s="11">
        <f t="shared" si="2"/>
        <v>44902</v>
      </c>
      <c r="AM8" s="12">
        <f t="shared" si="2"/>
        <v>44902</v>
      </c>
      <c r="AO8" s="322"/>
      <c r="AP8" s="322"/>
      <c r="AQ8" s="303"/>
      <c r="AR8" s="303"/>
      <c r="AY8" s="162"/>
      <c r="AZ8" s="13" cm="1">
        <f t="array" ref="AZ8">ISERROR(MATCH(Q8,Feiertage!$A$8:$A$19,0))*IF(OR(Q8&lt;$M$3,Q8&gt;$BU$36),0,INDEX($M$4:$N$10,WEEKDAY(Q8,2),(Q8&gt;=$M$3)*(Q8&lt;$N$3)+2*(Q8&gt;=$N$3)*(Q8&lt;=$BU$36)))</f>
        <v>0</v>
      </c>
      <c r="BA8" s="83"/>
      <c r="BB8" s="13" cm="1">
        <f t="array" ref="BB8">ISERROR(MATCH(S8,Feiertage!$A$8:$A$19,0))*IF(OR(S8&lt;$M$3,S8&gt;$BU$36),0,INDEX($M$4:$N$10,WEEKDAY(S8,2),(S8&gt;=$M$3)*(S8&lt;$N$3)+2*(S8&gt;=$N$3)*(S8&lt;=$BU$36)))</f>
        <v>8</v>
      </c>
      <c r="BC8" s="83"/>
      <c r="BD8" s="13" cm="1">
        <f t="array" ref="BD8">ISERROR(MATCH(U8,Feiertage!$A$8:$A$19,0))*IF(OR(U8&lt;$M$3,U8&gt;$BU$36),0,INDEX($M$4:$N$10,WEEKDAY(U8,2),(U8&gt;=$M$3)*(U8&lt;$N$3)+2*(U8&gt;=$N$3)*(U8&lt;=$BU$36)))</f>
        <v>8</v>
      </c>
      <c r="BE8" s="83"/>
      <c r="BF8" s="13" cm="1">
        <f t="array" ref="BF8">ISERROR(MATCH(W8,Feiertage!$A$8:$A$19,0))*IF(OR(W8&lt;$M$3,W8&gt;$BU$36),0,INDEX($M$4:$N$10,WEEKDAY(W8,2),(W8&gt;=$M$3)*(W8&lt;$N$3)+2*(W8&gt;=$N$3)*(W8&lt;=$BU$36)))</f>
        <v>8</v>
      </c>
      <c r="BG8" s="83"/>
      <c r="BH8" s="13" cm="1">
        <f t="array" ref="BH8">ISERROR(MATCH(Y8,Feiertage!$A$8:$A$19,0))*IF(OR(Y8&lt;$M$3,Y8&gt;$BU$36),0,INDEX($M$4:$N$10,WEEKDAY(Y8,2),(Y8&gt;=$M$3)*(Y8&lt;$N$3)+2*(Y8&gt;=$N$3)*(Y8&lt;=$BU$36)))</f>
        <v>0</v>
      </c>
      <c r="BI8" s="83"/>
      <c r="BJ8" s="13" cm="1">
        <f t="array" ref="BJ8">ISERROR(MATCH(AA8,Feiertage!$A$8:$A$19,0))*IF(OR(AA8&lt;$M$3,AA8&gt;$BU$36),0,INDEX($M$4:$N$10,WEEKDAY(AA8,2),(AA8&gt;=$M$3)*(AA8&lt;$N$3)+2*(AA8&gt;=$N$3)*(AA8&lt;=$BU$36)))</f>
        <v>8</v>
      </c>
      <c r="BK8" s="83"/>
      <c r="BL8" s="13" cm="1">
        <f t="array" ref="BL8">ISERROR(MATCH(AC8,Feiertage!$A$8:$A$19,0))*IF(OR(AC8&lt;$M$3,AC8&gt;$BU$36),0,INDEX($M$4:$N$10,WEEKDAY(AC8,2),(AC8&gt;=$M$3)*(AC8&lt;$N$3)+2*(AC8&gt;=$N$3)*(AC8&lt;=$BU$36)))</f>
        <v>8</v>
      </c>
      <c r="BM8" s="83"/>
      <c r="BN8" s="13" cm="1">
        <f t="array" ref="BN8">ISERROR(MATCH(AE8,Feiertage!$A$8:$A$19,0))*IF(OR(AE8&lt;$M$3,AE8&gt;$BU$36),0,INDEX($M$4:$N$10,WEEKDAY(AE8,2),(AE8&gt;=$M$3)*(AE8&lt;$N$3)+2*(AE8&gt;=$N$3)*(AE8&lt;=$BU$36)))</f>
        <v>0</v>
      </c>
      <c r="BO8" s="83"/>
      <c r="BP8" s="13" cm="1">
        <f t="array" ref="BP8">ISERROR(MATCH(AG8,Feiertage!$A$8:$A$19,0))*IF(OR(AG8&lt;$M$3,AG8&gt;$BU$36),0,INDEX($M$4:$N$10,WEEKDAY(AG8,2),(AG8&gt;=$M$3)*(AG8&lt;$N$3)+2*(AG8&gt;=$N$3)*(AG8&lt;=$BU$36)))</f>
        <v>8</v>
      </c>
      <c r="BQ8" s="83"/>
      <c r="BR8" s="13" cm="1">
        <f t="array" ref="BR8">ISERROR(MATCH(AI8,Feiertage!$A$8:$A$19,0))*IF(OR(AI8&lt;$M$3,AI8&gt;$BU$36),0,INDEX($M$4:$N$10,WEEKDAY(AI8,2),(AI8&gt;=$M$3)*(AI8&lt;$N$3)+2*(AI8&gt;=$N$3)*(AI8&lt;=$BU$36)))</f>
        <v>0</v>
      </c>
      <c r="BS8" s="83"/>
      <c r="BT8" s="13" cm="1">
        <f t="array" ref="BT8">ISERROR(MATCH(AK8,Feiertage!$A$8:$A$19,0))*IF(OR(AK8&lt;$M$3,AK8&gt;$BU$36),0,INDEX($M$4:$N$10,WEEKDAY(AK8,2),(AK8&gt;=$M$3)*(AK8&lt;$N$3)+2*(AK8&gt;=$N$3)*(AK8&lt;=$BU$36)))</f>
        <v>8</v>
      </c>
      <c r="BU8" s="83"/>
      <c r="BV8" s="13" cm="1">
        <f t="array" ref="BV8">ISERROR(MATCH(AM8,Feiertage!$A$8:$A$19,0))*IF(OR(AM8&lt;$M$3,AM8&gt;$BU$36),0,INDEX($M$4:$N$10,WEEKDAY(AM8,2),(AM8&gt;=$M$3)*(AM8&lt;$N$3)+2*(AM8&gt;=$N$3)*(AM8&lt;=$BU$36)))</f>
        <v>8</v>
      </c>
      <c r="BW8" s="84"/>
      <c r="BZ8" s="162"/>
      <c r="CA8" s="13" cm="1">
        <f t="array" ref="CA8">ISERROR(MATCH(Q8,$AO$3:$AQ$3,0))*IF(OR(Q8&lt;$M$3,Q8&gt;$BU$36),0,INDEX($M$4:$N$10,WEEKDAY(Q8,2),(Q8&gt;=$M$3)*(Q8&lt;$N$3)+2*(Q8&gt;=$N$3)*(Q8&lt;=$BU$36)))</f>
        <v>0</v>
      </c>
      <c r="CB8" s="83"/>
      <c r="CC8" s="13" cm="1">
        <f t="array" ref="CC8">ISERROR(MATCH(S8,$AO$3:$AQ$3,0))*IF(OR(S8&lt;$M$3,S8&gt;$BU$36),0,INDEX($M$4:$N$10,WEEKDAY(S8,2),(S8&gt;=$M$3)*(S8&lt;$N$3)+2*(S8&gt;=$N$3)*(S8&lt;=$BU$36)))</f>
        <v>8</v>
      </c>
      <c r="CD8" s="83"/>
      <c r="CE8" s="13" cm="1">
        <f t="array" ref="CE8">ISERROR(MATCH(U8,$AO$3:$AQ$3,0))*IF(OR(U8&lt;$M$3,U8&gt;$BU$36),0,INDEX($M$4:$N$10,WEEKDAY(U8,2),(U8&gt;=$M$3)*(U8&lt;$N$3)+2*(U8&gt;=$N$3)*(U8&lt;=$BU$36)))</f>
        <v>0</v>
      </c>
      <c r="CF8" s="83"/>
      <c r="CG8" s="13" cm="1">
        <f t="array" ref="CG8">ISERROR(MATCH(W8,$AO$3:$AQ$3,0))*IF(OR(W8&lt;$M$3,W8&gt;$BU$36),0,INDEX($M$4:$N$10,WEEKDAY(W8,2),(W8&gt;=$M$3)*(W8&lt;$N$3)+2*(W8&gt;=$N$3)*(W8&lt;=$BU$36)))</f>
        <v>8</v>
      </c>
      <c r="CH8" s="83"/>
      <c r="CI8" s="13" cm="1">
        <f t="array" ref="CI8">ISERROR(MATCH(Y8,$AO$3:$AQ$3,0))*IF(OR(Y8&lt;$M$3,Y8&gt;$BU$36),0,INDEX($M$4:$N$10,WEEKDAY(Y8,2),(Y8&gt;=$M$3)*(Y8&lt;$N$3)+2*(Y8&gt;=$N$3)*(Y8&lt;=$BU$36)))</f>
        <v>0</v>
      </c>
      <c r="CJ8" s="83"/>
      <c r="CK8" s="13" cm="1">
        <f t="array" ref="CK8">ISERROR(MATCH(AA8,$AO$3:$AQ$3,0))*IF(OR(AA8&lt;$M$3,AA8&gt;$BU$36),0,INDEX($M$4:$N$10,WEEKDAY(AA8,2),(AA8&gt;=$M$3)*(AA8&lt;$N$3)+2*(AA8&gt;=$N$3)*(AA8&lt;=$BU$36)))</f>
        <v>8</v>
      </c>
      <c r="CL8" s="83"/>
      <c r="CM8" s="13" cm="1">
        <f t="array" ref="CM8">ISERROR(MATCH(AC8,$AO$3:$AQ$3,0))*IF(OR(AC8&lt;$M$3,AC8&gt;$BU$36),0,INDEX($M$4:$N$10,WEEKDAY(AC8,2),(AC8&gt;=$M$3)*(AC8&lt;$N$3)+2*(AC8&gt;=$N$3)*(AC8&lt;=$BU$36)))</f>
        <v>8</v>
      </c>
      <c r="CN8" s="83"/>
      <c r="CO8" s="13" cm="1">
        <f t="array" ref="CO8">ISERROR(MATCH(AE8,$AO$3:$AQ$3,0))*IF(OR(AE8&lt;$M$3,AE8&gt;$BU$36),0,INDEX($M$4:$N$10,WEEKDAY(AE8,2),(AE8&gt;=$M$3)*(AE8&lt;$N$3)+2*(AE8&gt;=$N$3)*(AE8&lt;=$BU$36)))</f>
        <v>0</v>
      </c>
      <c r="CP8" s="83"/>
      <c r="CQ8" s="13" cm="1">
        <f t="array" ref="CQ8">ISERROR(MATCH(AG8,$AO$3:$AQ$3,0))*IF(OR(AG8&lt;$M$3,AG8&gt;$BU$36),0,INDEX($M$4:$N$10,WEEKDAY(AG8,2),(AG8&gt;=$M$3)*(AG8&lt;$N$3)+2*(AG8&gt;=$N$3)*(AG8&lt;=$BU$36)))</f>
        <v>8</v>
      </c>
      <c r="CR8" s="83"/>
      <c r="CS8" s="13" cm="1">
        <f t="array" ref="CS8">ISERROR(MATCH(AI8,$AO$3:$AQ$3,0))*IF(OR(AI8&lt;$M$3,AI8&gt;$BU$36),0,INDEX($M$4:$N$10,WEEKDAY(AI8,2),(AI8&gt;=$M$3)*(AI8&lt;$N$3)+2*(AI8&gt;=$N$3)*(AI8&lt;=$BU$36)))</f>
        <v>0</v>
      </c>
      <c r="CT8" s="83"/>
      <c r="CU8" s="13" cm="1">
        <f t="array" ref="CU8">ISERROR(MATCH(AK8,$AO$3:$AQ$3,0))*IF(OR(AK8&lt;$M$3,AK8&gt;$BU$36),0,INDEX($M$4:$N$10,WEEKDAY(AK8,2),(AK8&gt;=$M$3)*(AK8&lt;$N$3)+2*(AK8&gt;=$N$3)*(AK8&lt;=$BU$36)))</f>
        <v>8</v>
      </c>
      <c r="CV8" s="83"/>
      <c r="CW8" s="13" cm="1">
        <f t="array" ref="CW8">ISERROR(MATCH(AM8,$AO$3:$AQ$3,0))*IF(OR(AM8&lt;$M$3,AM8&gt;$BU$36),0,INDEX($M$4:$N$10,WEEKDAY(AM8,2),(AM8&gt;=$M$3)*(AM8&lt;$N$3)+2*(AM8&gt;=$N$3)*(AM8&lt;=$BU$36)))</f>
        <v>8</v>
      </c>
      <c r="CX8" s="84"/>
    </row>
    <row r="9" spans="1:102" ht="14.45" customHeight="1" x14ac:dyDescent="0.25">
      <c r="A9" s="350" t="s">
        <v>47</v>
      </c>
      <c r="B9" s="351"/>
      <c r="C9" s="352"/>
      <c r="D9" s="352"/>
      <c r="E9" s="353"/>
      <c r="F9" s="354"/>
      <c r="G9" s="355"/>
      <c r="H9" s="21"/>
      <c r="I9" s="21"/>
      <c r="K9" s="356" t="s">
        <v>48</v>
      </c>
      <c r="L9" s="357"/>
      <c r="M9" s="22">
        <v>0</v>
      </c>
      <c r="N9" s="23"/>
      <c r="P9" s="11">
        <f t="shared" si="1"/>
        <v>44569</v>
      </c>
      <c r="Q9" s="12">
        <f t="shared" si="2"/>
        <v>44569</v>
      </c>
      <c r="R9" s="11">
        <f t="shared" si="2"/>
        <v>44600</v>
      </c>
      <c r="S9" s="12">
        <f t="shared" si="2"/>
        <v>44600</v>
      </c>
      <c r="T9" s="11">
        <f t="shared" si="2"/>
        <v>44628</v>
      </c>
      <c r="U9" s="12">
        <f t="shared" si="2"/>
        <v>44628</v>
      </c>
      <c r="V9" s="11">
        <f t="shared" si="2"/>
        <v>44659</v>
      </c>
      <c r="W9" s="12">
        <f t="shared" si="2"/>
        <v>44659</v>
      </c>
      <c r="X9" s="11">
        <f t="shared" si="2"/>
        <v>44689</v>
      </c>
      <c r="Y9" s="12">
        <f t="shared" si="2"/>
        <v>44689</v>
      </c>
      <c r="Z9" s="11">
        <f t="shared" si="2"/>
        <v>44720</v>
      </c>
      <c r="AA9" s="12">
        <f t="shared" si="2"/>
        <v>44720</v>
      </c>
      <c r="AB9" s="11">
        <f t="shared" si="2"/>
        <v>44750</v>
      </c>
      <c r="AC9" s="12">
        <f t="shared" si="2"/>
        <v>44750</v>
      </c>
      <c r="AD9" s="11">
        <f t="shared" si="2"/>
        <v>44781</v>
      </c>
      <c r="AE9" s="12">
        <f t="shared" si="2"/>
        <v>44781</v>
      </c>
      <c r="AF9" s="11">
        <f t="shared" si="2"/>
        <v>44812</v>
      </c>
      <c r="AG9" s="12">
        <f t="shared" si="2"/>
        <v>44812</v>
      </c>
      <c r="AH9" s="11">
        <f t="shared" si="2"/>
        <v>44842</v>
      </c>
      <c r="AI9" s="12">
        <f t="shared" si="2"/>
        <v>44842</v>
      </c>
      <c r="AJ9" s="11">
        <f t="shared" si="2"/>
        <v>44873</v>
      </c>
      <c r="AK9" s="12">
        <f t="shared" si="2"/>
        <v>44873</v>
      </c>
      <c r="AL9" s="11">
        <f t="shared" si="2"/>
        <v>44903</v>
      </c>
      <c r="AM9" s="12">
        <f t="shared" si="2"/>
        <v>44903</v>
      </c>
      <c r="AO9" s="323"/>
      <c r="AP9" s="323"/>
      <c r="AQ9" s="308"/>
      <c r="AR9" s="308"/>
      <c r="AY9" s="162"/>
      <c r="AZ9" s="13" cm="1">
        <f t="array" ref="AZ9">ISERROR(MATCH(Q9,Feiertage!$A$8:$A$19,0))*IF(OR(Q9&lt;$M$3,Q9&gt;$BU$36),0,INDEX($M$4:$N$10,WEEKDAY(Q9,2),(Q9&gt;=$M$3)*(Q9&lt;$N$3)+2*(Q9&gt;=$N$3)*(Q9&lt;=$BU$36)))</f>
        <v>0</v>
      </c>
      <c r="BA9" s="83"/>
      <c r="BB9" s="13" cm="1">
        <f t="array" ref="BB9">ISERROR(MATCH(S9,Feiertage!$A$8:$A$19,0))*IF(OR(S9&lt;$M$3,S9&gt;$BU$36),0,INDEX($M$4:$N$10,WEEKDAY(S9,2),(S9&gt;=$M$3)*(S9&lt;$N$3)+2*(S9&gt;=$N$3)*(S9&lt;=$BU$36)))</f>
        <v>8</v>
      </c>
      <c r="BC9" s="83"/>
      <c r="BD9" s="13" cm="1">
        <f t="array" ref="BD9">ISERROR(MATCH(U9,Feiertage!$A$8:$A$19,0))*IF(OR(U9&lt;$M$3,U9&gt;$BU$36),0,INDEX($M$4:$N$10,WEEKDAY(U9,2),(U9&gt;=$M$3)*(U9&lt;$N$3)+2*(U9&gt;=$N$3)*(U9&lt;=$BU$36)))</f>
        <v>8</v>
      </c>
      <c r="BE9" s="83"/>
      <c r="BF9" s="13" cm="1">
        <f t="array" ref="BF9">ISERROR(MATCH(W9,Feiertage!$A$8:$A$19,0))*IF(OR(W9&lt;$M$3,W9&gt;$BU$36),0,INDEX($M$4:$N$10,WEEKDAY(W9,2),(W9&gt;=$M$3)*(W9&lt;$N$3)+2*(W9&gt;=$N$3)*(W9&lt;=$BU$36)))</f>
        <v>0</v>
      </c>
      <c r="BG9" s="83"/>
      <c r="BH9" s="13" cm="1">
        <f t="array" ref="BH9">ISERROR(MATCH(Y9,Feiertage!$A$8:$A$19,0))*IF(OR(Y9&lt;$M$3,Y9&gt;$BU$36),0,INDEX($M$4:$N$10,WEEKDAY(Y9,2),(Y9&gt;=$M$3)*(Y9&lt;$N$3)+2*(Y9&gt;=$N$3)*(Y9&lt;=$BU$36)))</f>
        <v>0</v>
      </c>
      <c r="BI9" s="83"/>
      <c r="BJ9" s="13" cm="1">
        <f t="array" ref="BJ9">ISERROR(MATCH(AA9,Feiertage!$A$8:$A$19,0))*IF(OR(AA9&lt;$M$3,AA9&gt;$BU$36),0,INDEX($M$4:$N$10,WEEKDAY(AA9,2),(AA9&gt;=$M$3)*(AA9&lt;$N$3)+2*(AA9&gt;=$N$3)*(AA9&lt;=$BU$36)))</f>
        <v>8</v>
      </c>
      <c r="BK9" s="83"/>
      <c r="BL9" s="13" cm="1">
        <f t="array" ref="BL9">ISERROR(MATCH(AC9,Feiertage!$A$8:$A$19,0))*IF(OR(AC9&lt;$M$3,AC9&gt;$BU$36),0,INDEX($M$4:$N$10,WEEKDAY(AC9,2),(AC9&gt;=$M$3)*(AC9&lt;$N$3)+2*(AC9&gt;=$N$3)*(AC9&lt;=$BU$36)))</f>
        <v>0</v>
      </c>
      <c r="BM9" s="83"/>
      <c r="BN9" s="13" cm="1">
        <f t="array" ref="BN9">ISERROR(MATCH(AE9,Feiertage!$A$8:$A$19,0))*IF(OR(AE9&lt;$M$3,AE9&gt;$BU$36),0,INDEX($M$4:$N$10,WEEKDAY(AE9,2),(AE9&gt;=$M$3)*(AE9&lt;$N$3)+2*(AE9&gt;=$N$3)*(AE9&lt;=$BU$36)))</f>
        <v>8</v>
      </c>
      <c r="BO9" s="83"/>
      <c r="BP9" s="13" cm="1">
        <f t="array" ref="BP9">ISERROR(MATCH(AG9,Feiertage!$A$8:$A$19,0))*IF(OR(AG9&lt;$M$3,AG9&gt;$BU$36),0,INDEX($M$4:$N$10,WEEKDAY(AG9,2),(AG9&gt;=$M$3)*(AG9&lt;$N$3)+2*(AG9&gt;=$N$3)*(AG9&lt;=$BU$36)))</f>
        <v>8</v>
      </c>
      <c r="BQ9" s="83"/>
      <c r="BR9" s="13" cm="1">
        <f t="array" ref="BR9">ISERROR(MATCH(AI9,Feiertage!$A$8:$A$19,0))*IF(OR(AI9&lt;$M$3,AI9&gt;$BU$36),0,INDEX($M$4:$N$10,WEEKDAY(AI9,2),(AI9&gt;=$M$3)*(AI9&lt;$N$3)+2*(AI9&gt;=$N$3)*(AI9&lt;=$BU$36)))</f>
        <v>0</v>
      </c>
      <c r="BS9" s="83"/>
      <c r="BT9" s="13" cm="1">
        <f t="array" ref="BT9">ISERROR(MATCH(AK9,Feiertage!$A$8:$A$19,0))*IF(OR(AK9&lt;$M$3,AK9&gt;$BU$36),0,INDEX($M$4:$N$10,WEEKDAY(AK9,2),(AK9&gt;=$M$3)*(AK9&lt;$N$3)+2*(AK9&gt;=$N$3)*(AK9&lt;=$BU$36)))</f>
        <v>8</v>
      </c>
      <c r="BU9" s="83"/>
      <c r="BV9" s="13" cm="1">
        <f t="array" ref="BV9">ISERROR(MATCH(AM9,Feiertage!$A$8:$A$19,0))*IF(OR(AM9&lt;$M$3,AM9&gt;$BU$36),0,INDEX($M$4:$N$10,WEEKDAY(AM9,2),(AM9&gt;=$M$3)*(AM9&lt;$N$3)+2*(AM9&gt;=$N$3)*(AM9&lt;=$BU$36)))</f>
        <v>8</v>
      </c>
      <c r="BW9" s="84"/>
      <c r="BZ9" s="162"/>
      <c r="CA9" s="13" cm="1">
        <f t="array" ref="CA9">ISERROR(MATCH(Q9,$AO$3:$AQ$3,0))*IF(OR(Q9&lt;$M$3,Q9&gt;$BU$36),0,INDEX($M$4:$N$10,WEEKDAY(Q9,2),(Q9&gt;=$M$3)*(Q9&lt;$N$3)+2*(Q9&gt;=$N$3)*(Q9&lt;=$BU$36)))</f>
        <v>0</v>
      </c>
      <c r="CB9" s="83"/>
      <c r="CC9" s="13" cm="1">
        <f t="array" ref="CC9">ISERROR(MATCH(S9,$AO$3:$AQ$3,0))*IF(OR(S9&lt;$M$3,S9&gt;$BU$36),0,INDEX($M$4:$N$10,WEEKDAY(S9,2),(S9&gt;=$M$3)*(S9&lt;$N$3)+2*(S9&gt;=$N$3)*(S9&lt;=$BU$36)))</f>
        <v>8</v>
      </c>
      <c r="CD9" s="83"/>
      <c r="CE9" s="13" cm="1">
        <f t="array" ref="CE9">ISERROR(MATCH(U9,$AO$3:$AQ$3,0))*IF(OR(U9&lt;$M$3,U9&gt;$BU$36),0,INDEX($M$4:$N$10,WEEKDAY(U9,2),(U9&gt;=$M$3)*(U9&lt;$N$3)+2*(U9&gt;=$N$3)*(U9&lt;=$BU$36)))</f>
        <v>0</v>
      </c>
      <c r="CF9" s="83"/>
      <c r="CG9" s="13" cm="1">
        <f t="array" ref="CG9">ISERROR(MATCH(W9,$AO$3:$AQ$3,0))*IF(OR(W9&lt;$M$3,W9&gt;$BU$36),0,INDEX($M$4:$N$10,WEEKDAY(W9,2),(W9&gt;=$M$3)*(W9&lt;$N$3)+2*(W9&gt;=$N$3)*(W9&lt;=$BU$36)))</f>
        <v>0</v>
      </c>
      <c r="CH9" s="83"/>
      <c r="CI9" s="13" cm="1">
        <f t="array" ref="CI9">ISERROR(MATCH(Y9,$AO$3:$AQ$3,0))*IF(OR(Y9&lt;$M$3,Y9&gt;$BU$36),0,INDEX($M$4:$N$10,WEEKDAY(Y9,2),(Y9&gt;=$M$3)*(Y9&lt;$N$3)+2*(Y9&gt;=$N$3)*(Y9&lt;=$BU$36)))</f>
        <v>0</v>
      </c>
      <c r="CJ9" s="83"/>
      <c r="CK9" s="13" cm="1">
        <f t="array" ref="CK9">ISERROR(MATCH(AA9,$AO$3:$AQ$3,0))*IF(OR(AA9&lt;$M$3,AA9&gt;$BU$36),0,INDEX($M$4:$N$10,WEEKDAY(AA9,2),(AA9&gt;=$M$3)*(AA9&lt;$N$3)+2*(AA9&gt;=$N$3)*(AA9&lt;=$BU$36)))</f>
        <v>8</v>
      </c>
      <c r="CL9" s="83"/>
      <c r="CM9" s="13" cm="1">
        <f t="array" ref="CM9">ISERROR(MATCH(AC9,$AO$3:$AQ$3,0))*IF(OR(AC9&lt;$M$3,AC9&gt;$BU$36),0,INDEX($M$4:$N$10,WEEKDAY(AC9,2),(AC9&gt;=$M$3)*(AC9&lt;$N$3)+2*(AC9&gt;=$N$3)*(AC9&lt;=$BU$36)))</f>
        <v>0</v>
      </c>
      <c r="CN9" s="83"/>
      <c r="CO9" s="13" cm="1">
        <f t="array" ref="CO9">ISERROR(MATCH(AE9,$AO$3:$AQ$3,0))*IF(OR(AE9&lt;$M$3,AE9&gt;$BU$36),0,INDEX($M$4:$N$10,WEEKDAY(AE9,2),(AE9&gt;=$M$3)*(AE9&lt;$N$3)+2*(AE9&gt;=$N$3)*(AE9&lt;=$BU$36)))</f>
        <v>8</v>
      </c>
      <c r="CP9" s="83"/>
      <c r="CQ9" s="13" cm="1">
        <f t="array" ref="CQ9">ISERROR(MATCH(AG9,$AO$3:$AQ$3,0))*IF(OR(AG9&lt;$M$3,AG9&gt;$BU$36),0,INDEX($M$4:$N$10,WEEKDAY(AG9,2),(AG9&gt;=$M$3)*(AG9&lt;$N$3)+2*(AG9&gt;=$N$3)*(AG9&lt;=$BU$36)))</f>
        <v>8</v>
      </c>
      <c r="CR9" s="83"/>
      <c r="CS9" s="13" cm="1">
        <f t="array" ref="CS9">ISERROR(MATCH(AI9,$AO$3:$AQ$3,0))*IF(OR(AI9&lt;$M$3,AI9&gt;$BU$36),0,INDEX($M$4:$N$10,WEEKDAY(AI9,2),(AI9&gt;=$M$3)*(AI9&lt;$N$3)+2*(AI9&gt;=$N$3)*(AI9&lt;=$BU$36)))</f>
        <v>0</v>
      </c>
      <c r="CT9" s="83"/>
      <c r="CU9" s="13" cm="1">
        <f t="array" ref="CU9">ISERROR(MATCH(AK9,$AO$3:$AQ$3,0))*IF(OR(AK9&lt;$M$3,AK9&gt;$BU$36),0,INDEX($M$4:$N$10,WEEKDAY(AK9,2),(AK9&gt;=$M$3)*(AK9&lt;$N$3)+2*(AK9&gt;=$N$3)*(AK9&lt;=$BU$36)))</f>
        <v>8</v>
      </c>
      <c r="CV9" s="83"/>
      <c r="CW9" s="13" cm="1">
        <f t="array" ref="CW9">ISERROR(MATCH(AM9,$AO$3:$AQ$3,0))*IF(OR(AM9&lt;$M$3,AM9&gt;$BU$36),0,INDEX($M$4:$N$10,WEEKDAY(AM9,2),(AM9&gt;=$M$3)*(AM9&lt;$N$3)+2*(AM9&gt;=$N$3)*(AM9&lt;=$BU$36)))</f>
        <v>8</v>
      </c>
      <c r="CX9" s="84"/>
    </row>
    <row r="10" spans="1:102" ht="14.45" customHeight="1" x14ac:dyDescent="0.25">
      <c r="A10" s="24" t="s">
        <v>49</v>
      </c>
      <c r="B10" s="342">
        <v>44333</v>
      </c>
      <c r="C10" s="342"/>
      <c r="D10" s="343" t="s">
        <v>99</v>
      </c>
      <c r="E10" s="344"/>
      <c r="F10" s="344"/>
      <c r="G10" s="345"/>
      <c r="H10" s="25">
        <v>24</v>
      </c>
      <c r="I10" s="26" t="s">
        <v>50</v>
      </c>
      <c r="K10" s="346" t="s">
        <v>51</v>
      </c>
      <c r="L10" s="347"/>
      <c r="M10" s="22">
        <v>0</v>
      </c>
      <c r="N10" s="23"/>
      <c r="P10" s="11">
        <f t="shared" si="1"/>
        <v>44570</v>
      </c>
      <c r="Q10" s="12">
        <f t="shared" si="2"/>
        <v>44570</v>
      </c>
      <c r="R10" s="11">
        <f t="shared" si="2"/>
        <v>44601</v>
      </c>
      <c r="S10" s="12">
        <f t="shared" si="2"/>
        <v>44601</v>
      </c>
      <c r="T10" s="11">
        <f t="shared" si="2"/>
        <v>44629</v>
      </c>
      <c r="U10" s="12">
        <f t="shared" si="2"/>
        <v>44629</v>
      </c>
      <c r="V10" s="11">
        <f t="shared" si="2"/>
        <v>44660</v>
      </c>
      <c r="W10" s="12">
        <f t="shared" si="2"/>
        <v>44660</v>
      </c>
      <c r="X10" s="11">
        <f t="shared" si="2"/>
        <v>44690</v>
      </c>
      <c r="Y10" s="12">
        <f t="shared" si="2"/>
        <v>44690</v>
      </c>
      <c r="Z10" s="11">
        <f t="shared" si="2"/>
        <v>44721</v>
      </c>
      <c r="AA10" s="12">
        <f t="shared" si="2"/>
        <v>44721</v>
      </c>
      <c r="AB10" s="11">
        <f t="shared" si="2"/>
        <v>44751</v>
      </c>
      <c r="AC10" s="12">
        <f t="shared" si="2"/>
        <v>44751</v>
      </c>
      <c r="AD10" s="11">
        <f t="shared" si="2"/>
        <v>44782</v>
      </c>
      <c r="AE10" s="12">
        <f t="shared" si="2"/>
        <v>44782</v>
      </c>
      <c r="AF10" s="11">
        <f t="shared" si="2"/>
        <v>44813</v>
      </c>
      <c r="AG10" s="12">
        <f t="shared" si="2"/>
        <v>44813</v>
      </c>
      <c r="AH10" s="11">
        <f t="shared" si="2"/>
        <v>44843</v>
      </c>
      <c r="AI10" s="12">
        <f t="shared" si="2"/>
        <v>44843</v>
      </c>
      <c r="AJ10" s="11">
        <f t="shared" si="2"/>
        <v>44874</v>
      </c>
      <c r="AK10" s="12">
        <f t="shared" si="2"/>
        <v>44874</v>
      </c>
      <c r="AL10" s="11">
        <f t="shared" si="2"/>
        <v>44904</v>
      </c>
      <c r="AM10" s="12">
        <f t="shared" si="2"/>
        <v>44904</v>
      </c>
      <c r="AO10" s="322"/>
      <c r="AP10" s="322"/>
      <c r="AQ10" s="303"/>
      <c r="AR10" s="303"/>
      <c r="AY10" s="162"/>
      <c r="AZ10" s="13" cm="1">
        <f t="array" ref="AZ10">ISERROR(MATCH(Q10,Feiertage!$A$8:$A$19,0))*IF(OR(Q10&lt;$M$3,Q10&gt;$BU$36),0,INDEX($M$4:$N$10,WEEKDAY(Q10,2),(Q10&gt;=$M$3)*(Q10&lt;$N$3)+2*(Q10&gt;=$N$3)*(Q10&lt;=$BU$36)))</f>
        <v>0</v>
      </c>
      <c r="BA10" s="83"/>
      <c r="BB10" s="13" cm="1">
        <f t="array" ref="BB10">ISERROR(MATCH(S10,Feiertage!$A$8:$A$19,0))*IF(OR(S10&lt;$M$3,S10&gt;$BU$36),0,INDEX($M$4:$N$10,WEEKDAY(S10,2),(S10&gt;=$M$3)*(S10&lt;$N$3)+2*(S10&gt;=$N$3)*(S10&lt;=$BU$36)))</f>
        <v>8</v>
      </c>
      <c r="BC10" s="83"/>
      <c r="BD10" s="13" cm="1">
        <f t="array" ref="BD10">ISERROR(MATCH(U10,Feiertage!$A$8:$A$19,0))*IF(OR(U10&lt;$M$3,U10&gt;$BU$36),0,INDEX($M$4:$N$10,WEEKDAY(U10,2),(U10&gt;=$M$3)*(U10&lt;$N$3)+2*(U10&gt;=$N$3)*(U10&lt;=$BU$36)))</f>
        <v>8</v>
      </c>
      <c r="BE10" s="83"/>
      <c r="BF10" s="13" cm="1">
        <f t="array" ref="BF10">ISERROR(MATCH(W10,Feiertage!$A$8:$A$19,0))*IF(OR(W10&lt;$M$3,W10&gt;$BU$36),0,INDEX($M$4:$N$10,WEEKDAY(W10,2),(W10&gt;=$M$3)*(W10&lt;$N$3)+2*(W10&gt;=$N$3)*(W10&lt;=$BU$36)))</f>
        <v>0</v>
      </c>
      <c r="BG10" s="83"/>
      <c r="BH10" s="13" cm="1">
        <f t="array" ref="BH10">ISERROR(MATCH(Y10,Feiertage!$A$8:$A$19,0))*IF(OR(Y10&lt;$M$3,Y10&gt;$BU$36),0,INDEX($M$4:$N$10,WEEKDAY(Y10,2),(Y10&gt;=$M$3)*(Y10&lt;$N$3)+2*(Y10&gt;=$N$3)*(Y10&lt;=$BU$36)))</f>
        <v>8</v>
      </c>
      <c r="BI10" s="83"/>
      <c r="BJ10" s="13" cm="1">
        <f t="array" ref="BJ10">ISERROR(MATCH(AA10,Feiertage!$A$8:$A$19,0))*IF(OR(AA10&lt;$M$3,AA10&gt;$BU$36),0,INDEX($M$4:$N$10,WEEKDAY(AA10,2),(AA10&gt;=$M$3)*(AA10&lt;$N$3)+2*(AA10&gt;=$N$3)*(AA10&lt;=$BU$36)))</f>
        <v>8</v>
      </c>
      <c r="BK10" s="83"/>
      <c r="BL10" s="13" cm="1">
        <f t="array" ref="BL10">ISERROR(MATCH(AC10,Feiertage!$A$8:$A$19,0))*IF(OR(AC10&lt;$M$3,AC10&gt;$BU$36),0,INDEX($M$4:$N$10,WEEKDAY(AC10,2),(AC10&gt;=$M$3)*(AC10&lt;$N$3)+2*(AC10&gt;=$N$3)*(AC10&lt;=$BU$36)))</f>
        <v>0</v>
      </c>
      <c r="BM10" s="83"/>
      <c r="BN10" s="13" cm="1">
        <f t="array" ref="BN10">ISERROR(MATCH(AE10,Feiertage!$A$8:$A$19,0))*IF(OR(AE10&lt;$M$3,AE10&gt;$BU$36),0,INDEX($M$4:$N$10,WEEKDAY(AE10,2),(AE10&gt;=$M$3)*(AE10&lt;$N$3)+2*(AE10&gt;=$N$3)*(AE10&lt;=$BU$36)))</f>
        <v>8</v>
      </c>
      <c r="BO10" s="83"/>
      <c r="BP10" s="13" cm="1">
        <f t="array" ref="BP10">ISERROR(MATCH(AG10,Feiertage!$A$8:$A$19,0))*IF(OR(AG10&lt;$M$3,AG10&gt;$BU$36),0,INDEX($M$4:$N$10,WEEKDAY(AG10,2),(AG10&gt;=$M$3)*(AG10&lt;$N$3)+2*(AG10&gt;=$N$3)*(AG10&lt;=$BU$36)))</f>
        <v>0</v>
      </c>
      <c r="BQ10" s="83"/>
      <c r="BR10" s="13" cm="1">
        <f t="array" ref="BR10">ISERROR(MATCH(AI10,Feiertage!$A$8:$A$19,0))*IF(OR(AI10&lt;$M$3,AI10&gt;$BU$36),0,INDEX($M$4:$N$10,WEEKDAY(AI10,2),(AI10&gt;=$M$3)*(AI10&lt;$N$3)+2*(AI10&gt;=$N$3)*(AI10&lt;=$BU$36)))</f>
        <v>0</v>
      </c>
      <c r="BS10" s="83"/>
      <c r="BT10" s="13" cm="1">
        <f t="array" ref="BT10">ISERROR(MATCH(AK10,Feiertage!$A$8:$A$19,0))*IF(OR(AK10&lt;$M$3,AK10&gt;$BU$36),0,INDEX($M$4:$N$10,WEEKDAY(AK10,2),(AK10&gt;=$M$3)*(AK10&lt;$N$3)+2*(AK10&gt;=$N$3)*(AK10&lt;=$BU$36)))</f>
        <v>8</v>
      </c>
      <c r="BU10" s="83"/>
      <c r="BV10" s="13" cm="1">
        <f t="array" ref="BV10">ISERROR(MATCH(AM10,Feiertage!$A$8:$A$19,0))*IF(OR(AM10&lt;$M$3,AM10&gt;$BU$36),0,INDEX($M$4:$N$10,WEEKDAY(AM10,2),(AM10&gt;=$M$3)*(AM10&lt;$N$3)+2*(AM10&gt;=$N$3)*(AM10&lt;=$BU$36)))</f>
        <v>0</v>
      </c>
      <c r="BW10" s="84"/>
      <c r="BZ10" s="162"/>
      <c r="CA10" s="13" cm="1">
        <f t="array" ref="CA10">ISERROR(MATCH(Q10,$AO$3:$AQ$3,0))*IF(OR(Q10&lt;$M$3,Q10&gt;$BU$36),0,INDEX($M$4:$N$10,WEEKDAY(Q10,2),(Q10&gt;=$M$3)*(Q10&lt;$N$3)+2*(Q10&gt;=$N$3)*(Q10&lt;=$BU$36)))</f>
        <v>0</v>
      </c>
      <c r="CB10" s="83"/>
      <c r="CC10" s="13" cm="1">
        <f t="array" ref="CC10">ISERROR(MATCH(S10,$AO$3:$AQ$3,0))*IF(OR(S10&lt;$M$3,S10&gt;$BU$36),0,INDEX($M$4:$N$10,WEEKDAY(S10,2),(S10&gt;=$M$3)*(S10&lt;$N$3)+2*(S10&gt;=$N$3)*(S10&lt;=$BU$36)))</f>
        <v>8</v>
      </c>
      <c r="CD10" s="83"/>
      <c r="CE10" s="13" cm="1">
        <f t="array" ref="CE10">ISERROR(MATCH(U10,$AO$3:$AQ$3,0))*IF(OR(U10&lt;$M$3,U10&gt;$BU$36),0,INDEX($M$4:$N$10,WEEKDAY(U10,2),(U10&gt;=$M$3)*(U10&lt;$N$3)+2*(U10&gt;=$N$3)*(U10&lt;=$BU$36)))</f>
        <v>8</v>
      </c>
      <c r="CF10" s="83"/>
      <c r="CG10" s="13" cm="1">
        <f t="array" ref="CG10">ISERROR(MATCH(W10,$AO$3:$AQ$3,0))*IF(OR(W10&lt;$M$3,W10&gt;$BU$36),0,INDEX($M$4:$N$10,WEEKDAY(W10,2),(W10&gt;=$M$3)*(W10&lt;$N$3)+2*(W10&gt;=$N$3)*(W10&lt;=$BU$36)))</f>
        <v>0</v>
      </c>
      <c r="CH10" s="83"/>
      <c r="CI10" s="13" cm="1">
        <f t="array" ref="CI10">ISERROR(MATCH(Y10,$AO$3:$AQ$3,0))*IF(OR(Y10&lt;$M$3,Y10&gt;$BU$36),0,INDEX($M$4:$N$10,WEEKDAY(Y10,2),(Y10&gt;=$M$3)*(Y10&lt;$N$3)+2*(Y10&gt;=$N$3)*(Y10&lt;=$BU$36)))</f>
        <v>8</v>
      </c>
      <c r="CJ10" s="83"/>
      <c r="CK10" s="13" cm="1">
        <f t="array" ref="CK10">ISERROR(MATCH(AA10,$AO$3:$AQ$3,0))*IF(OR(AA10&lt;$M$3,AA10&gt;$BU$36),0,INDEX($M$4:$N$10,WEEKDAY(AA10,2),(AA10&gt;=$M$3)*(AA10&lt;$N$3)+2*(AA10&gt;=$N$3)*(AA10&lt;=$BU$36)))</f>
        <v>8</v>
      </c>
      <c r="CL10" s="83"/>
      <c r="CM10" s="13" cm="1">
        <f t="array" ref="CM10">ISERROR(MATCH(AC10,$AO$3:$AQ$3,0))*IF(OR(AC10&lt;$M$3,AC10&gt;$BU$36),0,INDEX($M$4:$N$10,WEEKDAY(AC10,2),(AC10&gt;=$M$3)*(AC10&lt;$N$3)+2*(AC10&gt;=$N$3)*(AC10&lt;=$BU$36)))</f>
        <v>0</v>
      </c>
      <c r="CN10" s="83"/>
      <c r="CO10" s="13" cm="1">
        <f t="array" ref="CO10">ISERROR(MATCH(AE10,$AO$3:$AQ$3,0))*IF(OR(AE10&lt;$M$3,AE10&gt;$BU$36),0,INDEX($M$4:$N$10,WEEKDAY(AE10,2),(AE10&gt;=$M$3)*(AE10&lt;$N$3)+2*(AE10&gt;=$N$3)*(AE10&lt;=$BU$36)))</f>
        <v>8</v>
      </c>
      <c r="CP10" s="83"/>
      <c r="CQ10" s="13" cm="1">
        <f t="array" ref="CQ10">ISERROR(MATCH(AG10,$AO$3:$AQ$3,0))*IF(OR(AG10&lt;$M$3,AG10&gt;$BU$36),0,INDEX($M$4:$N$10,WEEKDAY(AG10,2),(AG10&gt;=$M$3)*(AG10&lt;$N$3)+2*(AG10&gt;=$N$3)*(AG10&lt;=$BU$36)))</f>
        <v>0</v>
      </c>
      <c r="CR10" s="83"/>
      <c r="CS10" s="13" cm="1">
        <f t="array" ref="CS10">ISERROR(MATCH(AI10,$AO$3:$AQ$3,0))*IF(OR(AI10&lt;$M$3,AI10&gt;$BU$36),0,INDEX($M$4:$N$10,WEEKDAY(AI10,2),(AI10&gt;=$M$3)*(AI10&lt;$N$3)+2*(AI10&gt;=$N$3)*(AI10&lt;=$BU$36)))</f>
        <v>0</v>
      </c>
      <c r="CT10" s="83"/>
      <c r="CU10" s="13" cm="1">
        <f t="array" ref="CU10">ISERROR(MATCH(AK10,$AO$3:$AQ$3,0))*IF(OR(AK10&lt;$M$3,AK10&gt;$BU$36),0,INDEX($M$4:$N$10,WEEKDAY(AK10,2),(AK10&gt;=$M$3)*(AK10&lt;$N$3)+2*(AK10&gt;=$N$3)*(AK10&lt;=$BU$36)))</f>
        <v>8</v>
      </c>
      <c r="CV10" s="83"/>
      <c r="CW10" s="13" cm="1">
        <f t="array" ref="CW10">ISERROR(MATCH(AM10,$AO$3:$AQ$3,0))*IF(OR(AM10&lt;$M$3,AM10&gt;$BU$36),0,INDEX($M$4:$N$10,WEEKDAY(AM10,2),(AM10&gt;=$M$3)*(AM10&lt;$N$3)+2*(AM10&gt;=$N$3)*(AM10&lt;=$BU$36)))</f>
        <v>0</v>
      </c>
      <c r="CX10" s="84"/>
    </row>
    <row r="11" spans="1:102" ht="14.45" customHeight="1" x14ac:dyDescent="0.25">
      <c r="A11" s="27" t="s">
        <v>52</v>
      </c>
      <c r="B11" s="348"/>
      <c r="C11" s="349"/>
      <c r="D11" s="21"/>
      <c r="E11" s="21"/>
      <c r="F11" s="21"/>
      <c r="G11" s="21"/>
      <c r="H11" s="21"/>
      <c r="I11" s="21"/>
      <c r="K11" s="80"/>
      <c r="L11" s="80"/>
      <c r="M11" s="80"/>
      <c r="P11" s="11">
        <f t="shared" si="1"/>
        <v>44571</v>
      </c>
      <c r="Q11" s="12">
        <f t="shared" si="2"/>
        <v>44571</v>
      </c>
      <c r="R11" s="11">
        <f t="shared" si="2"/>
        <v>44602</v>
      </c>
      <c r="S11" s="12">
        <f t="shared" si="2"/>
        <v>44602</v>
      </c>
      <c r="T11" s="11">
        <f t="shared" si="2"/>
        <v>44630</v>
      </c>
      <c r="U11" s="12">
        <f t="shared" si="2"/>
        <v>44630</v>
      </c>
      <c r="V11" s="11">
        <f t="shared" si="2"/>
        <v>44661</v>
      </c>
      <c r="W11" s="12">
        <f t="shared" si="2"/>
        <v>44661</v>
      </c>
      <c r="X11" s="11">
        <f t="shared" si="2"/>
        <v>44691</v>
      </c>
      <c r="Y11" s="12">
        <f t="shared" si="2"/>
        <v>44691</v>
      </c>
      <c r="Z11" s="11">
        <f t="shared" si="2"/>
        <v>44722</v>
      </c>
      <c r="AA11" s="12">
        <f t="shared" si="2"/>
        <v>44722</v>
      </c>
      <c r="AB11" s="11">
        <f t="shared" si="2"/>
        <v>44752</v>
      </c>
      <c r="AC11" s="12">
        <f t="shared" si="2"/>
        <v>44752</v>
      </c>
      <c r="AD11" s="11">
        <f t="shared" si="2"/>
        <v>44783</v>
      </c>
      <c r="AE11" s="12">
        <f t="shared" si="2"/>
        <v>44783</v>
      </c>
      <c r="AF11" s="11">
        <f t="shared" si="2"/>
        <v>44814</v>
      </c>
      <c r="AG11" s="12">
        <f t="shared" si="2"/>
        <v>44814</v>
      </c>
      <c r="AH11" s="11">
        <f t="shared" si="2"/>
        <v>44844</v>
      </c>
      <c r="AI11" s="12">
        <f t="shared" si="2"/>
        <v>44844</v>
      </c>
      <c r="AJ11" s="11">
        <f t="shared" si="2"/>
        <v>44875</v>
      </c>
      <c r="AK11" s="12">
        <f t="shared" si="2"/>
        <v>44875</v>
      </c>
      <c r="AL11" s="11">
        <f t="shared" si="2"/>
        <v>44905</v>
      </c>
      <c r="AM11" s="12">
        <f t="shared" si="2"/>
        <v>44905</v>
      </c>
      <c r="AO11" s="323"/>
      <c r="AP11" s="323"/>
      <c r="AQ11" s="308"/>
      <c r="AR11" s="308"/>
      <c r="AY11" s="162"/>
      <c r="AZ11" s="13" cm="1">
        <f t="array" ref="AZ11">ISERROR(MATCH(Q11,Feiertage!$A$8:$A$19,0))*IF(OR(Q11&lt;$M$3,Q11&gt;$BU$36),0,INDEX($M$4:$N$10,WEEKDAY(Q11,2),(Q11&gt;=$M$3)*(Q11&lt;$N$3)+2*(Q11&gt;=$N$3)*(Q11&lt;=$BU$36)))</f>
        <v>8</v>
      </c>
      <c r="BA11" s="83"/>
      <c r="BB11" s="13" cm="1">
        <f t="array" ref="BB11">ISERROR(MATCH(S11,Feiertage!$A$8:$A$19,0))*IF(OR(S11&lt;$M$3,S11&gt;$BU$36),0,INDEX($M$4:$N$10,WEEKDAY(S11,2),(S11&gt;=$M$3)*(S11&lt;$N$3)+2*(S11&gt;=$N$3)*(S11&lt;=$BU$36)))</f>
        <v>8</v>
      </c>
      <c r="BC11" s="83"/>
      <c r="BD11" s="13" cm="1">
        <f t="array" ref="BD11">ISERROR(MATCH(U11,Feiertage!$A$8:$A$19,0))*IF(OR(U11&lt;$M$3,U11&gt;$BU$36),0,INDEX($M$4:$N$10,WEEKDAY(U11,2),(U11&gt;=$M$3)*(U11&lt;$N$3)+2*(U11&gt;=$N$3)*(U11&lt;=$BU$36)))</f>
        <v>8</v>
      </c>
      <c r="BE11" s="83"/>
      <c r="BF11" s="13" cm="1">
        <f t="array" ref="BF11">ISERROR(MATCH(W11,Feiertage!$A$8:$A$19,0))*IF(OR(W11&lt;$M$3,W11&gt;$BU$36),0,INDEX($M$4:$N$10,WEEKDAY(W11,2),(W11&gt;=$M$3)*(W11&lt;$N$3)+2*(W11&gt;=$N$3)*(W11&lt;=$BU$36)))</f>
        <v>0</v>
      </c>
      <c r="BG11" s="83"/>
      <c r="BH11" s="13" cm="1">
        <f t="array" ref="BH11">ISERROR(MATCH(Y11,Feiertage!$A$8:$A$19,0))*IF(OR(Y11&lt;$M$3,Y11&gt;$BU$36),0,INDEX($M$4:$N$10,WEEKDAY(Y11,2),(Y11&gt;=$M$3)*(Y11&lt;$N$3)+2*(Y11&gt;=$N$3)*(Y11&lt;=$BU$36)))</f>
        <v>8</v>
      </c>
      <c r="BI11" s="83"/>
      <c r="BJ11" s="13" cm="1">
        <f t="array" ref="BJ11">ISERROR(MATCH(AA11,Feiertage!$A$8:$A$19,0))*IF(OR(AA11&lt;$M$3,AA11&gt;$BU$36),0,INDEX($M$4:$N$10,WEEKDAY(AA11,2),(AA11&gt;=$M$3)*(AA11&lt;$N$3)+2*(AA11&gt;=$N$3)*(AA11&lt;=$BU$36)))</f>
        <v>0</v>
      </c>
      <c r="BK11" s="83"/>
      <c r="BL11" s="13" cm="1">
        <f t="array" ref="BL11">ISERROR(MATCH(AC11,Feiertage!$A$8:$A$19,0))*IF(OR(AC11&lt;$M$3,AC11&gt;$BU$36),0,INDEX($M$4:$N$10,WEEKDAY(AC11,2),(AC11&gt;=$M$3)*(AC11&lt;$N$3)+2*(AC11&gt;=$N$3)*(AC11&lt;=$BU$36)))</f>
        <v>0</v>
      </c>
      <c r="BM11" s="83"/>
      <c r="BN11" s="13" cm="1">
        <f t="array" ref="BN11">ISERROR(MATCH(AE11,Feiertage!$A$8:$A$19,0))*IF(OR(AE11&lt;$M$3,AE11&gt;$BU$36),0,INDEX($M$4:$N$10,WEEKDAY(AE11,2),(AE11&gt;=$M$3)*(AE11&lt;$N$3)+2*(AE11&gt;=$N$3)*(AE11&lt;=$BU$36)))</f>
        <v>8</v>
      </c>
      <c r="BO11" s="83"/>
      <c r="BP11" s="13" cm="1">
        <f t="array" ref="BP11">ISERROR(MATCH(AG11,Feiertage!$A$8:$A$19,0))*IF(OR(AG11&lt;$M$3,AG11&gt;$BU$36),0,INDEX($M$4:$N$10,WEEKDAY(AG11,2),(AG11&gt;=$M$3)*(AG11&lt;$N$3)+2*(AG11&gt;=$N$3)*(AG11&lt;=$BU$36)))</f>
        <v>0</v>
      </c>
      <c r="BQ11" s="83"/>
      <c r="BR11" s="13" cm="1">
        <f t="array" ref="BR11">ISERROR(MATCH(AI11,Feiertage!$A$8:$A$19,0))*IF(OR(AI11&lt;$M$3,AI11&gt;$BU$36),0,INDEX($M$4:$N$10,WEEKDAY(AI11,2),(AI11&gt;=$M$3)*(AI11&lt;$N$3)+2*(AI11&gt;=$N$3)*(AI11&lt;=$BU$36)))</f>
        <v>8</v>
      </c>
      <c r="BS11" s="83"/>
      <c r="BT11" s="13" cm="1">
        <f t="array" ref="BT11">ISERROR(MATCH(AK11,Feiertage!$A$8:$A$19,0))*IF(OR(AK11&lt;$M$3,AK11&gt;$BU$36),0,INDEX($M$4:$N$10,WEEKDAY(AK11,2),(AK11&gt;=$M$3)*(AK11&lt;$N$3)+2*(AK11&gt;=$N$3)*(AK11&lt;=$BU$36)))</f>
        <v>8</v>
      </c>
      <c r="BU11" s="83"/>
      <c r="BV11" s="13" cm="1">
        <f t="array" ref="BV11">ISERROR(MATCH(AM11,Feiertage!$A$8:$A$19,0))*IF(OR(AM11&lt;$M$3,AM11&gt;$BU$36),0,INDEX($M$4:$N$10,WEEKDAY(AM11,2),(AM11&gt;=$M$3)*(AM11&lt;$N$3)+2*(AM11&gt;=$N$3)*(AM11&lt;=$BU$36)))</f>
        <v>0</v>
      </c>
      <c r="BW11" s="84"/>
      <c r="BZ11" s="162"/>
      <c r="CA11" s="13" cm="1">
        <f t="array" ref="CA11">ISERROR(MATCH(Q11,$AO$3:$AQ$3,0))*IF(OR(Q11&lt;$M$3,Q11&gt;$BU$36),0,INDEX($M$4:$N$10,WEEKDAY(Q11,2),(Q11&gt;=$M$3)*(Q11&lt;$N$3)+2*(Q11&gt;=$N$3)*(Q11&lt;=$BU$36)))</f>
        <v>8</v>
      </c>
      <c r="CB11" s="83"/>
      <c r="CC11" s="13" cm="1">
        <f t="array" ref="CC11">ISERROR(MATCH(S11,$AO$3:$AQ$3,0))*IF(OR(S11&lt;$M$3,S11&gt;$BU$36),0,INDEX($M$4:$N$10,WEEKDAY(S11,2),(S11&gt;=$M$3)*(S11&lt;$N$3)+2*(S11&gt;=$N$3)*(S11&lt;=$BU$36)))</f>
        <v>8</v>
      </c>
      <c r="CD11" s="83"/>
      <c r="CE11" s="13" cm="1">
        <f t="array" ref="CE11">ISERROR(MATCH(U11,$AO$3:$AQ$3,0))*IF(OR(U11&lt;$M$3,U11&gt;$BU$36),0,INDEX($M$4:$N$10,WEEKDAY(U11,2),(U11&gt;=$M$3)*(U11&lt;$N$3)+2*(U11&gt;=$N$3)*(U11&lt;=$BU$36)))</f>
        <v>8</v>
      </c>
      <c r="CF11" s="83"/>
      <c r="CG11" s="13" cm="1">
        <f t="array" ref="CG11">ISERROR(MATCH(W11,$AO$3:$AQ$3,0))*IF(OR(W11&lt;$M$3,W11&gt;$BU$36),0,INDEX($M$4:$N$10,WEEKDAY(W11,2),(W11&gt;=$M$3)*(W11&lt;$N$3)+2*(W11&gt;=$N$3)*(W11&lt;=$BU$36)))</f>
        <v>0</v>
      </c>
      <c r="CH11" s="83"/>
      <c r="CI11" s="13" cm="1">
        <f t="array" ref="CI11">ISERROR(MATCH(Y11,$AO$3:$AQ$3,0))*IF(OR(Y11&lt;$M$3,Y11&gt;$BU$36),0,INDEX($M$4:$N$10,WEEKDAY(Y11,2),(Y11&gt;=$M$3)*(Y11&lt;$N$3)+2*(Y11&gt;=$N$3)*(Y11&lt;=$BU$36)))</f>
        <v>8</v>
      </c>
      <c r="CJ11" s="83"/>
      <c r="CK11" s="13" cm="1">
        <f t="array" ref="CK11">ISERROR(MATCH(AA11,$AO$3:$AQ$3,0))*IF(OR(AA11&lt;$M$3,AA11&gt;$BU$36),0,INDEX($M$4:$N$10,WEEKDAY(AA11,2),(AA11&gt;=$M$3)*(AA11&lt;$N$3)+2*(AA11&gt;=$N$3)*(AA11&lt;=$BU$36)))</f>
        <v>0</v>
      </c>
      <c r="CL11" s="83"/>
      <c r="CM11" s="13" cm="1">
        <f t="array" ref="CM11">ISERROR(MATCH(AC11,$AO$3:$AQ$3,0))*IF(OR(AC11&lt;$M$3,AC11&gt;$BU$36),0,INDEX($M$4:$N$10,WEEKDAY(AC11,2),(AC11&gt;=$M$3)*(AC11&lt;$N$3)+2*(AC11&gt;=$N$3)*(AC11&lt;=$BU$36)))</f>
        <v>0</v>
      </c>
      <c r="CN11" s="83"/>
      <c r="CO11" s="13" cm="1">
        <f t="array" ref="CO11">ISERROR(MATCH(AE11,$AO$3:$AQ$3,0))*IF(OR(AE11&lt;$M$3,AE11&gt;$BU$36),0,INDEX($M$4:$N$10,WEEKDAY(AE11,2),(AE11&gt;=$M$3)*(AE11&lt;$N$3)+2*(AE11&gt;=$N$3)*(AE11&lt;=$BU$36)))</f>
        <v>8</v>
      </c>
      <c r="CP11" s="83"/>
      <c r="CQ11" s="13" cm="1">
        <f t="array" ref="CQ11">ISERROR(MATCH(AG11,$AO$3:$AQ$3,0))*IF(OR(AG11&lt;$M$3,AG11&gt;$BU$36),0,INDEX($M$4:$N$10,WEEKDAY(AG11,2),(AG11&gt;=$M$3)*(AG11&lt;$N$3)+2*(AG11&gt;=$N$3)*(AG11&lt;=$BU$36)))</f>
        <v>0</v>
      </c>
      <c r="CR11" s="83"/>
      <c r="CS11" s="13" cm="1">
        <f t="array" ref="CS11">ISERROR(MATCH(AI11,$AO$3:$AQ$3,0))*IF(OR(AI11&lt;$M$3,AI11&gt;$BU$36),0,INDEX($M$4:$N$10,WEEKDAY(AI11,2),(AI11&gt;=$M$3)*(AI11&lt;$N$3)+2*(AI11&gt;=$N$3)*(AI11&lt;=$BU$36)))</f>
        <v>8</v>
      </c>
      <c r="CT11" s="83"/>
      <c r="CU11" s="13" cm="1">
        <f t="array" ref="CU11">ISERROR(MATCH(AK11,$AO$3:$AQ$3,0))*IF(OR(AK11&lt;$M$3,AK11&gt;$BU$36),0,INDEX($M$4:$N$10,WEEKDAY(AK11,2),(AK11&gt;=$M$3)*(AK11&lt;$N$3)+2*(AK11&gt;=$N$3)*(AK11&lt;=$BU$36)))</f>
        <v>8</v>
      </c>
      <c r="CV11" s="83"/>
      <c r="CW11" s="13" cm="1">
        <f t="array" ref="CW11">ISERROR(MATCH(AM11,$AO$3:$AQ$3,0))*IF(OR(AM11&lt;$M$3,AM11&gt;$BU$36),0,INDEX($M$4:$N$10,WEEKDAY(AM11,2),(AM11&gt;=$M$3)*(AM11&lt;$N$3)+2*(AM11&gt;=$N$3)*(AM11&lt;=$BU$36)))</f>
        <v>0</v>
      </c>
      <c r="CX11" s="84"/>
    </row>
    <row r="12" spans="1:102" ht="14.45" customHeight="1" x14ac:dyDescent="0.25">
      <c r="F12" s="93" t="s">
        <v>1</v>
      </c>
      <c r="G12" s="93"/>
      <c r="H12" s="93"/>
      <c r="I12" s="94" t="s">
        <v>2</v>
      </c>
      <c r="J12" s="94"/>
      <c r="K12" s="94"/>
      <c r="L12" s="94"/>
      <c r="M12" s="94"/>
      <c r="N12" s="94"/>
      <c r="P12" s="11">
        <f t="shared" si="1"/>
        <v>44572</v>
      </c>
      <c r="Q12" s="12">
        <f t="shared" si="2"/>
        <v>44572</v>
      </c>
      <c r="R12" s="11">
        <f t="shared" si="2"/>
        <v>44603</v>
      </c>
      <c r="S12" s="12">
        <f t="shared" si="2"/>
        <v>44603</v>
      </c>
      <c r="T12" s="11">
        <f t="shared" si="2"/>
        <v>44631</v>
      </c>
      <c r="U12" s="12">
        <f t="shared" si="2"/>
        <v>44631</v>
      </c>
      <c r="V12" s="11">
        <f t="shared" si="2"/>
        <v>44662</v>
      </c>
      <c r="W12" s="12">
        <f t="shared" si="2"/>
        <v>44662</v>
      </c>
      <c r="X12" s="11">
        <f t="shared" si="2"/>
        <v>44692</v>
      </c>
      <c r="Y12" s="12">
        <f t="shared" si="2"/>
        <v>44692</v>
      </c>
      <c r="Z12" s="11">
        <f t="shared" si="2"/>
        <v>44723</v>
      </c>
      <c r="AA12" s="12">
        <f t="shared" si="2"/>
        <v>44723</v>
      </c>
      <c r="AB12" s="11">
        <f t="shared" si="2"/>
        <v>44753</v>
      </c>
      <c r="AC12" s="12">
        <f t="shared" si="2"/>
        <v>44753</v>
      </c>
      <c r="AD12" s="11">
        <f t="shared" si="2"/>
        <v>44784</v>
      </c>
      <c r="AE12" s="12">
        <f t="shared" si="2"/>
        <v>44784</v>
      </c>
      <c r="AF12" s="11">
        <f t="shared" si="2"/>
        <v>44815</v>
      </c>
      <c r="AG12" s="12">
        <f t="shared" si="2"/>
        <v>44815</v>
      </c>
      <c r="AH12" s="11">
        <f t="shared" si="2"/>
        <v>44845</v>
      </c>
      <c r="AI12" s="12">
        <f t="shared" si="2"/>
        <v>44845</v>
      </c>
      <c r="AJ12" s="11">
        <f t="shared" si="2"/>
        <v>44876</v>
      </c>
      <c r="AK12" s="12">
        <f t="shared" si="2"/>
        <v>44876</v>
      </c>
      <c r="AL12" s="11">
        <f t="shared" si="2"/>
        <v>44906</v>
      </c>
      <c r="AM12" s="12">
        <f t="shared" si="2"/>
        <v>44906</v>
      </c>
      <c r="AO12" s="322"/>
      <c r="AP12" s="322"/>
      <c r="AQ12" s="303"/>
      <c r="AR12" s="303"/>
      <c r="AY12" s="162"/>
      <c r="AZ12" s="13" cm="1">
        <f t="array" ref="AZ12">ISERROR(MATCH(Q12,Feiertage!$A$8:$A$19,0))*IF(OR(Q12&lt;$M$3,Q12&gt;$BU$36),0,INDEX($M$4:$N$10,WEEKDAY(Q12,2),(Q12&gt;=$M$3)*(Q12&lt;$N$3)+2*(Q12&gt;=$N$3)*(Q12&lt;=$BU$36)))</f>
        <v>8</v>
      </c>
      <c r="BA12" s="83"/>
      <c r="BB12" s="13" cm="1">
        <f t="array" ref="BB12">ISERROR(MATCH(S12,Feiertage!$A$8:$A$19,0))*IF(OR(S12&lt;$M$3,S12&gt;$BU$36),0,INDEX($M$4:$N$10,WEEKDAY(S12,2),(S12&gt;=$M$3)*(S12&lt;$N$3)+2*(S12&gt;=$N$3)*(S12&lt;=$BU$36)))</f>
        <v>0</v>
      </c>
      <c r="BC12" s="83"/>
      <c r="BD12" s="13" cm="1">
        <f t="array" ref="BD12">ISERROR(MATCH(U12,Feiertage!$A$8:$A$19,0))*IF(OR(U12&lt;$M$3,U12&gt;$BU$36),0,INDEX($M$4:$N$10,WEEKDAY(U12,2),(U12&gt;=$M$3)*(U12&lt;$N$3)+2*(U12&gt;=$N$3)*(U12&lt;=$BU$36)))</f>
        <v>0</v>
      </c>
      <c r="BE12" s="83"/>
      <c r="BF12" s="13" cm="1">
        <f t="array" ref="BF12">ISERROR(MATCH(W12,Feiertage!$A$8:$A$19,0))*IF(OR(W12&lt;$M$3,W12&gt;$BU$36),0,INDEX($M$4:$N$10,WEEKDAY(W12,2),(W12&gt;=$M$3)*(W12&lt;$N$3)+2*(W12&gt;=$N$3)*(W12&lt;=$BU$36)))</f>
        <v>8</v>
      </c>
      <c r="BG12" s="83"/>
      <c r="BH12" s="13" cm="1">
        <f t="array" ref="BH12">ISERROR(MATCH(Y12,Feiertage!$A$8:$A$19,0))*IF(OR(Y12&lt;$M$3,Y12&gt;$BU$36),0,INDEX($M$4:$N$10,WEEKDAY(Y12,2),(Y12&gt;=$M$3)*(Y12&lt;$N$3)+2*(Y12&gt;=$N$3)*(Y12&lt;=$BU$36)))</f>
        <v>8</v>
      </c>
      <c r="BI12" s="83"/>
      <c r="BJ12" s="13" cm="1">
        <f t="array" ref="BJ12">ISERROR(MATCH(AA12,Feiertage!$A$8:$A$19,0))*IF(OR(AA12&lt;$M$3,AA12&gt;$BU$36),0,INDEX($M$4:$N$10,WEEKDAY(AA12,2),(AA12&gt;=$M$3)*(AA12&lt;$N$3)+2*(AA12&gt;=$N$3)*(AA12&lt;=$BU$36)))</f>
        <v>0</v>
      </c>
      <c r="BK12" s="83"/>
      <c r="BL12" s="13" cm="1">
        <f t="array" ref="BL12">ISERROR(MATCH(AC12,Feiertage!$A$8:$A$19,0))*IF(OR(AC12&lt;$M$3,AC12&gt;$BU$36),0,INDEX($M$4:$N$10,WEEKDAY(AC12,2),(AC12&gt;=$M$3)*(AC12&lt;$N$3)+2*(AC12&gt;=$N$3)*(AC12&lt;=$BU$36)))</f>
        <v>8</v>
      </c>
      <c r="BM12" s="83"/>
      <c r="BN12" s="13" cm="1">
        <f t="array" ref="BN12">ISERROR(MATCH(AE12,Feiertage!$A$8:$A$19,0))*IF(OR(AE12&lt;$M$3,AE12&gt;$BU$36),0,INDEX($M$4:$N$10,WEEKDAY(AE12,2),(AE12&gt;=$M$3)*(AE12&lt;$N$3)+2*(AE12&gt;=$N$3)*(AE12&lt;=$BU$36)))</f>
        <v>8</v>
      </c>
      <c r="BO12" s="83"/>
      <c r="BP12" s="13" cm="1">
        <f t="array" ref="BP12">ISERROR(MATCH(AG12,Feiertage!$A$8:$A$19,0))*IF(OR(AG12&lt;$M$3,AG12&gt;$BU$36),0,INDEX($M$4:$N$10,WEEKDAY(AG12,2),(AG12&gt;=$M$3)*(AG12&lt;$N$3)+2*(AG12&gt;=$N$3)*(AG12&lt;=$BU$36)))</f>
        <v>0</v>
      </c>
      <c r="BQ12" s="83"/>
      <c r="BR12" s="13" cm="1">
        <f t="array" ref="BR12">ISERROR(MATCH(AI12,Feiertage!$A$8:$A$19,0))*IF(OR(AI12&lt;$M$3,AI12&gt;$BU$36),0,INDEX($M$4:$N$10,WEEKDAY(AI12,2),(AI12&gt;=$M$3)*(AI12&lt;$N$3)+2*(AI12&gt;=$N$3)*(AI12&lt;=$BU$36)))</f>
        <v>8</v>
      </c>
      <c r="BS12" s="83"/>
      <c r="BT12" s="13" cm="1">
        <f t="array" ref="BT12">ISERROR(MATCH(AK12,Feiertage!$A$8:$A$19,0))*IF(OR(AK12&lt;$M$3,AK12&gt;$BU$36),0,INDEX($M$4:$N$10,WEEKDAY(AK12,2),(AK12&gt;=$M$3)*(AK12&lt;$N$3)+2*(AK12&gt;=$N$3)*(AK12&lt;=$BU$36)))</f>
        <v>0</v>
      </c>
      <c r="BU12" s="83"/>
      <c r="BV12" s="13" cm="1">
        <f t="array" ref="BV12">ISERROR(MATCH(AM12,Feiertage!$A$8:$A$19,0))*IF(OR(AM12&lt;$M$3,AM12&gt;$BU$36),0,INDEX($M$4:$N$10,WEEKDAY(AM12,2),(AM12&gt;=$M$3)*(AM12&lt;$N$3)+2*(AM12&gt;=$N$3)*(AM12&lt;=$BU$36)))</f>
        <v>0</v>
      </c>
      <c r="BW12" s="84"/>
      <c r="BZ12" s="162"/>
      <c r="CA12" s="13" cm="1">
        <f t="array" ref="CA12">ISERROR(MATCH(Q12,$AO$3:$AQ$3,0))*IF(OR(Q12&lt;$M$3,Q12&gt;$BU$36),0,INDEX($M$4:$N$10,WEEKDAY(Q12,2),(Q12&gt;=$M$3)*(Q12&lt;$N$3)+2*(Q12&gt;=$N$3)*(Q12&lt;=$BU$36)))</f>
        <v>8</v>
      </c>
      <c r="CB12" s="83"/>
      <c r="CC12" s="13" cm="1">
        <f t="array" ref="CC12">ISERROR(MATCH(S12,$AO$3:$AQ$3,0))*IF(OR(S12&lt;$M$3,S12&gt;$BU$36),0,INDEX($M$4:$N$10,WEEKDAY(S12,2),(S12&gt;=$M$3)*(S12&lt;$N$3)+2*(S12&gt;=$N$3)*(S12&lt;=$BU$36)))</f>
        <v>0</v>
      </c>
      <c r="CD12" s="83"/>
      <c r="CE12" s="13" cm="1">
        <f t="array" ref="CE12">ISERROR(MATCH(U12,$AO$3:$AQ$3,0))*IF(OR(U12&lt;$M$3,U12&gt;$BU$36),0,INDEX($M$4:$N$10,WEEKDAY(U12,2),(U12&gt;=$M$3)*(U12&lt;$N$3)+2*(U12&gt;=$N$3)*(U12&lt;=$BU$36)))</f>
        <v>0</v>
      </c>
      <c r="CF12" s="83"/>
      <c r="CG12" s="13" cm="1">
        <f t="array" ref="CG12">ISERROR(MATCH(W12,$AO$3:$AQ$3,0))*IF(OR(W12&lt;$M$3,W12&gt;$BU$36),0,INDEX($M$4:$N$10,WEEKDAY(W12,2),(W12&gt;=$M$3)*(W12&lt;$N$3)+2*(W12&gt;=$N$3)*(W12&lt;=$BU$36)))</f>
        <v>8</v>
      </c>
      <c r="CH12" s="83"/>
      <c r="CI12" s="13" cm="1">
        <f t="array" ref="CI12">ISERROR(MATCH(Y12,$AO$3:$AQ$3,0))*IF(OR(Y12&lt;$M$3,Y12&gt;$BU$36),0,INDEX($M$4:$N$10,WEEKDAY(Y12,2),(Y12&gt;=$M$3)*(Y12&lt;$N$3)+2*(Y12&gt;=$N$3)*(Y12&lt;=$BU$36)))</f>
        <v>8</v>
      </c>
      <c r="CJ12" s="83"/>
      <c r="CK12" s="13" cm="1">
        <f t="array" ref="CK12">ISERROR(MATCH(AA12,$AO$3:$AQ$3,0))*IF(OR(AA12&lt;$M$3,AA12&gt;$BU$36),0,INDEX($M$4:$N$10,WEEKDAY(AA12,2),(AA12&gt;=$M$3)*(AA12&lt;$N$3)+2*(AA12&gt;=$N$3)*(AA12&lt;=$BU$36)))</f>
        <v>0</v>
      </c>
      <c r="CL12" s="83"/>
      <c r="CM12" s="13" cm="1">
        <f t="array" ref="CM12">ISERROR(MATCH(AC12,$AO$3:$AQ$3,0))*IF(OR(AC12&lt;$M$3,AC12&gt;$BU$36),0,INDEX($M$4:$N$10,WEEKDAY(AC12,2),(AC12&gt;=$M$3)*(AC12&lt;$N$3)+2*(AC12&gt;=$N$3)*(AC12&lt;=$BU$36)))</f>
        <v>8</v>
      </c>
      <c r="CN12" s="83"/>
      <c r="CO12" s="13" cm="1">
        <f t="array" ref="CO12">ISERROR(MATCH(AE12,$AO$3:$AQ$3,0))*IF(OR(AE12&lt;$M$3,AE12&gt;$BU$36),0,INDEX($M$4:$N$10,WEEKDAY(AE12,2),(AE12&gt;=$M$3)*(AE12&lt;$N$3)+2*(AE12&gt;=$N$3)*(AE12&lt;=$BU$36)))</f>
        <v>8</v>
      </c>
      <c r="CP12" s="83"/>
      <c r="CQ12" s="13" cm="1">
        <f t="array" ref="CQ12">ISERROR(MATCH(AG12,$AO$3:$AQ$3,0))*IF(OR(AG12&lt;$M$3,AG12&gt;$BU$36),0,INDEX($M$4:$N$10,WEEKDAY(AG12,2),(AG12&gt;=$M$3)*(AG12&lt;$N$3)+2*(AG12&gt;=$N$3)*(AG12&lt;=$BU$36)))</f>
        <v>0</v>
      </c>
      <c r="CR12" s="83"/>
      <c r="CS12" s="13" cm="1">
        <f t="array" ref="CS12">ISERROR(MATCH(AI12,$AO$3:$AQ$3,0))*IF(OR(AI12&lt;$M$3,AI12&gt;$BU$36),0,INDEX($M$4:$N$10,WEEKDAY(AI12,2),(AI12&gt;=$M$3)*(AI12&lt;$N$3)+2*(AI12&gt;=$N$3)*(AI12&lt;=$BU$36)))</f>
        <v>8</v>
      </c>
      <c r="CT12" s="83"/>
      <c r="CU12" s="13" cm="1">
        <f t="array" ref="CU12">ISERROR(MATCH(AK12,$AO$3:$AQ$3,0))*IF(OR(AK12&lt;$M$3,AK12&gt;$BU$36),0,INDEX($M$4:$N$10,WEEKDAY(AK12,2),(AK12&gt;=$M$3)*(AK12&lt;$N$3)+2*(AK12&gt;=$N$3)*(AK12&lt;=$BU$36)))</f>
        <v>0</v>
      </c>
      <c r="CV12" s="83"/>
      <c r="CW12" s="13" cm="1">
        <f t="array" ref="CW12">ISERROR(MATCH(AM12,$AO$3:$AQ$3,0))*IF(OR(AM12&lt;$M$3,AM12&gt;$BU$36),0,INDEX($M$4:$N$10,WEEKDAY(AM12,2),(AM12&gt;=$M$3)*(AM12&lt;$N$3)+2*(AM12&gt;=$N$3)*(AM12&lt;=$BU$36)))</f>
        <v>0</v>
      </c>
      <c r="CX12" s="84"/>
    </row>
    <row r="13" spans="1:102" ht="14.45" customHeight="1" x14ac:dyDescent="0.25">
      <c r="A13" s="335" t="s">
        <v>53</v>
      </c>
      <c r="B13" s="336"/>
      <c r="C13" s="337"/>
      <c r="D13" s="338" t="s">
        <v>54</v>
      </c>
      <c r="F13" s="108" t="s">
        <v>3</v>
      </c>
      <c r="G13" s="108"/>
      <c r="H13" s="108"/>
      <c r="I13" s="109">
        <v>0.55000000000000004</v>
      </c>
      <c r="J13" s="109"/>
      <c r="K13" s="110">
        <v>0.65</v>
      </c>
      <c r="L13" s="110"/>
      <c r="M13" s="3">
        <v>0.75</v>
      </c>
      <c r="N13" s="3"/>
      <c r="P13" s="11">
        <f t="shared" si="1"/>
        <v>44573</v>
      </c>
      <c r="Q13" s="12">
        <f t="shared" si="2"/>
        <v>44573</v>
      </c>
      <c r="R13" s="11">
        <f t="shared" si="2"/>
        <v>44604</v>
      </c>
      <c r="S13" s="12">
        <f t="shared" si="2"/>
        <v>44604</v>
      </c>
      <c r="T13" s="11">
        <f t="shared" si="2"/>
        <v>44632</v>
      </c>
      <c r="U13" s="12">
        <f t="shared" si="2"/>
        <v>44632</v>
      </c>
      <c r="V13" s="11">
        <f t="shared" si="2"/>
        <v>44663</v>
      </c>
      <c r="W13" s="12">
        <f t="shared" si="2"/>
        <v>44663</v>
      </c>
      <c r="X13" s="11">
        <f t="shared" si="2"/>
        <v>44693</v>
      </c>
      <c r="Y13" s="12">
        <f t="shared" si="2"/>
        <v>44693</v>
      </c>
      <c r="Z13" s="11">
        <f t="shared" si="2"/>
        <v>44724</v>
      </c>
      <c r="AA13" s="12">
        <f t="shared" si="2"/>
        <v>44724</v>
      </c>
      <c r="AB13" s="11">
        <f t="shared" si="2"/>
        <v>44754</v>
      </c>
      <c r="AC13" s="12">
        <f t="shared" si="2"/>
        <v>44754</v>
      </c>
      <c r="AD13" s="11">
        <f t="shared" si="2"/>
        <v>44785</v>
      </c>
      <c r="AE13" s="12">
        <f t="shared" si="2"/>
        <v>44785</v>
      </c>
      <c r="AF13" s="11">
        <f t="shared" si="2"/>
        <v>44816</v>
      </c>
      <c r="AG13" s="12">
        <f t="shared" si="2"/>
        <v>44816</v>
      </c>
      <c r="AH13" s="11">
        <f t="shared" si="2"/>
        <v>44846</v>
      </c>
      <c r="AI13" s="12">
        <f t="shared" si="2"/>
        <v>44846</v>
      </c>
      <c r="AJ13" s="11">
        <f t="shared" si="2"/>
        <v>44877</v>
      </c>
      <c r="AK13" s="12">
        <f t="shared" si="2"/>
        <v>44877</v>
      </c>
      <c r="AL13" s="11">
        <f t="shared" si="2"/>
        <v>44907</v>
      </c>
      <c r="AM13" s="12">
        <f t="shared" si="2"/>
        <v>44907</v>
      </c>
      <c r="AY13" s="162"/>
      <c r="AZ13" s="13" cm="1">
        <f t="array" ref="AZ13">ISERROR(MATCH(Q13,Feiertage!$A$8:$A$19,0))*IF(OR(Q13&lt;$M$3,Q13&gt;$BU$36),0,INDEX($M$4:$N$10,WEEKDAY(Q13,2),(Q13&gt;=$M$3)*(Q13&lt;$N$3)+2*(Q13&gt;=$N$3)*(Q13&lt;=$BU$36)))</f>
        <v>8</v>
      </c>
      <c r="BA13" s="83"/>
      <c r="BB13" s="13" cm="1">
        <f t="array" ref="BB13">ISERROR(MATCH(S13,Feiertage!$A$8:$A$19,0))*IF(OR(S13&lt;$M$3,S13&gt;$BU$36),0,INDEX($M$4:$N$10,WEEKDAY(S13,2),(S13&gt;=$M$3)*(S13&lt;$N$3)+2*(S13&gt;=$N$3)*(S13&lt;=$BU$36)))</f>
        <v>0</v>
      </c>
      <c r="BC13" s="83"/>
      <c r="BD13" s="13" cm="1">
        <f t="array" ref="BD13">ISERROR(MATCH(U13,Feiertage!$A$8:$A$19,0))*IF(OR(U13&lt;$M$3,U13&gt;$BU$36),0,INDEX($M$4:$N$10,WEEKDAY(U13,2),(U13&gt;=$M$3)*(U13&lt;$N$3)+2*(U13&gt;=$N$3)*(U13&lt;=$BU$36)))</f>
        <v>0</v>
      </c>
      <c r="BE13" s="83"/>
      <c r="BF13" s="13" cm="1">
        <f t="array" ref="BF13">ISERROR(MATCH(W13,Feiertage!$A$8:$A$19,0))*IF(OR(W13&lt;$M$3,W13&gt;$BU$36),0,INDEX($M$4:$N$10,WEEKDAY(W13,2),(W13&gt;=$M$3)*(W13&lt;$N$3)+2*(W13&gt;=$N$3)*(W13&lt;=$BU$36)))</f>
        <v>8</v>
      </c>
      <c r="BG13" s="83"/>
      <c r="BH13" s="13" cm="1">
        <f t="array" ref="BH13">ISERROR(MATCH(Y13,Feiertage!$A$8:$A$19,0))*IF(OR(Y13&lt;$M$3,Y13&gt;$BU$36),0,INDEX($M$4:$N$10,WEEKDAY(Y13,2),(Y13&gt;=$M$3)*(Y13&lt;$N$3)+2*(Y13&gt;=$N$3)*(Y13&lt;=$BU$36)))</f>
        <v>8</v>
      </c>
      <c r="BI13" s="83"/>
      <c r="BJ13" s="13" cm="1">
        <f t="array" ref="BJ13">ISERROR(MATCH(AA13,Feiertage!$A$8:$A$19,0))*IF(OR(AA13&lt;$M$3,AA13&gt;$BU$36),0,INDEX($M$4:$N$10,WEEKDAY(AA13,2),(AA13&gt;=$M$3)*(AA13&lt;$N$3)+2*(AA13&gt;=$N$3)*(AA13&lt;=$BU$36)))</f>
        <v>0</v>
      </c>
      <c r="BK13" s="83"/>
      <c r="BL13" s="13" cm="1">
        <f t="array" ref="BL13">ISERROR(MATCH(AC13,Feiertage!$A$8:$A$19,0))*IF(OR(AC13&lt;$M$3,AC13&gt;$BU$36),0,INDEX($M$4:$N$10,WEEKDAY(AC13,2),(AC13&gt;=$M$3)*(AC13&lt;$N$3)+2*(AC13&gt;=$N$3)*(AC13&lt;=$BU$36)))</f>
        <v>8</v>
      </c>
      <c r="BM13" s="83"/>
      <c r="BN13" s="13" cm="1">
        <f t="array" ref="BN13">ISERROR(MATCH(AE13,Feiertage!$A$8:$A$19,0))*IF(OR(AE13&lt;$M$3,AE13&gt;$BU$36),0,INDEX($M$4:$N$10,WEEKDAY(AE13,2),(AE13&gt;=$M$3)*(AE13&lt;$N$3)+2*(AE13&gt;=$N$3)*(AE13&lt;=$BU$36)))</f>
        <v>0</v>
      </c>
      <c r="BO13" s="83"/>
      <c r="BP13" s="13" cm="1">
        <f t="array" ref="BP13">ISERROR(MATCH(AG13,Feiertage!$A$8:$A$19,0))*IF(OR(AG13&lt;$M$3,AG13&gt;$BU$36),0,INDEX($M$4:$N$10,WEEKDAY(AG13,2),(AG13&gt;=$M$3)*(AG13&lt;$N$3)+2*(AG13&gt;=$N$3)*(AG13&lt;=$BU$36)))</f>
        <v>8</v>
      </c>
      <c r="BQ13" s="83"/>
      <c r="BR13" s="13" cm="1">
        <f t="array" ref="BR13">ISERROR(MATCH(AI13,Feiertage!$A$8:$A$19,0))*IF(OR(AI13&lt;$M$3,AI13&gt;$BU$36),0,INDEX($M$4:$N$10,WEEKDAY(AI13,2),(AI13&gt;=$M$3)*(AI13&lt;$N$3)+2*(AI13&gt;=$N$3)*(AI13&lt;=$BU$36)))</f>
        <v>8</v>
      </c>
      <c r="BS13" s="83"/>
      <c r="BT13" s="13" cm="1">
        <f t="array" ref="BT13">ISERROR(MATCH(AK13,Feiertage!$A$8:$A$19,0))*IF(OR(AK13&lt;$M$3,AK13&gt;$BU$36),0,INDEX($M$4:$N$10,WEEKDAY(AK13,2),(AK13&gt;=$M$3)*(AK13&lt;$N$3)+2*(AK13&gt;=$N$3)*(AK13&lt;=$BU$36)))</f>
        <v>0</v>
      </c>
      <c r="BU13" s="83"/>
      <c r="BV13" s="13" cm="1">
        <f t="array" ref="BV13">ISERROR(MATCH(AM13,Feiertage!$A$8:$A$19,0))*IF(OR(AM13&lt;$M$3,AM13&gt;$BU$36),0,INDEX($M$4:$N$10,WEEKDAY(AM13,2),(AM13&gt;=$M$3)*(AM13&lt;$N$3)+2*(AM13&gt;=$N$3)*(AM13&lt;=$BU$36)))</f>
        <v>8</v>
      </c>
      <c r="BW13" s="84"/>
      <c r="BZ13" s="162"/>
      <c r="CA13" s="13" cm="1">
        <f t="array" ref="CA13">ISERROR(MATCH(Q13,$AO$3:$AQ$3,0))*IF(OR(Q13&lt;$M$3,Q13&gt;$BU$36),0,INDEX($M$4:$N$10,WEEKDAY(Q13,2),(Q13&gt;=$M$3)*(Q13&lt;$N$3)+2*(Q13&gt;=$N$3)*(Q13&lt;=$BU$36)))</f>
        <v>8</v>
      </c>
      <c r="CB13" s="83"/>
      <c r="CC13" s="13" cm="1">
        <f t="array" ref="CC13">ISERROR(MATCH(S13,$AO$3:$AQ$3,0))*IF(OR(S13&lt;$M$3,S13&gt;$BU$36),0,INDEX($M$4:$N$10,WEEKDAY(S13,2),(S13&gt;=$M$3)*(S13&lt;$N$3)+2*(S13&gt;=$N$3)*(S13&lt;=$BU$36)))</f>
        <v>0</v>
      </c>
      <c r="CD13" s="83"/>
      <c r="CE13" s="13" cm="1">
        <f t="array" ref="CE13">ISERROR(MATCH(U13,$AO$3:$AQ$3,0))*IF(OR(U13&lt;$M$3,U13&gt;$BU$36),0,INDEX($M$4:$N$10,WEEKDAY(U13,2),(U13&gt;=$M$3)*(U13&lt;$N$3)+2*(U13&gt;=$N$3)*(U13&lt;=$BU$36)))</f>
        <v>0</v>
      </c>
      <c r="CF13" s="83"/>
      <c r="CG13" s="13" cm="1">
        <f t="array" ref="CG13">ISERROR(MATCH(W13,$AO$3:$AQ$3,0))*IF(OR(W13&lt;$M$3,W13&gt;$BU$36),0,INDEX($M$4:$N$10,WEEKDAY(W13,2),(W13&gt;=$M$3)*(W13&lt;$N$3)+2*(W13&gt;=$N$3)*(W13&lt;=$BU$36)))</f>
        <v>8</v>
      </c>
      <c r="CH13" s="83"/>
      <c r="CI13" s="13" cm="1">
        <f t="array" ref="CI13">ISERROR(MATCH(Y13,$AO$3:$AQ$3,0))*IF(OR(Y13&lt;$M$3,Y13&gt;$BU$36),0,INDEX($M$4:$N$10,WEEKDAY(Y13,2),(Y13&gt;=$M$3)*(Y13&lt;$N$3)+2*(Y13&gt;=$N$3)*(Y13&lt;=$BU$36)))</f>
        <v>8</v>
      </c>
      <c r="CJ13" s="83"/>
      <c r="CK13" s="13" cm="1">
        <f t="array" ref="CK13">ISERROR(MATCH(AA13,$AO$3:$AQ$3,0))*IF(OR(AA13&lt;$M$3,AA13&gt;$BU$36),0,INDEX($M$4:$N$10,WEEKDAY(AA13,2),(AA13&gt;=$M$3)*(AA13&lt;$N$3)+2*(AA13&gt;=$N$3)*(AA13&lt;=$BU$36)))</f>
        <v>0</v>
      </c>
      <c r="CL13" s="83"/>
      <c r="CM13" s="13" cm="1">
        <f t="array" ref="CM13">ISERROR(MATCH(AC13,$AO$3:$AQ$3,0))*IF(OR(AC13&lt;$M$3,AC13&gt;$BU$36),0,INDEX($M$4:$N$10,WEEKDAY(AC13,2),(AC13&gt;=$M$3)*(AC13&lt;$N$3)+2*(AC13&gt;=$N$3)*(AC13&lt;=$BU$36)))</f>
        <v>8</v>
      </c>
      <c r="CN13" s="83"/>
      <c r="CO13" s="13" cm="1">
        <f t="array" ref="CO13">ISERROR(MATCH(AE13,$AO$3:$AQ$3,0))*IF(OR(AE13&lt;$M$3,AE13&gt;$BU$36),0,INDEX($M$4:$N$10,WEEKDAY(AE13,2),(AE13&gt;=$M$3)*(AE13&lt;$N$3)+2*(AE13&gt;=$N$3)*(AE13&lt;=$BU$36)))</f>
        <v>0</v>
      </c>
      <c r="CP13" s="83"/>
      <c r="CQ13" s="13" cm="1">
        <f t="array" ref="CQ13">ISERROR(MATCH(AG13,$AO$3:$AQ$3,0))*IF(OR(AG13&lt;$M$3,AG13&gt;$BU$36),0,INDEX($M$4:$N$10,WEEKDAY(AG13,2),(AG13&gt;=$M$3)*(AG13&lt;$N$3)+2*(AG13&gt;=$N$3)*(AG13&lt;=$BU$36)))</f>
        <v>8</v>
      </c>
      <c r="CR13" s="83"/>
      <c r="CS13" s="13" cm="1">
        <f t="array" ref="CS13">ISERROR(MATCH(AI13,$AO$3:$AQ$3,0))*IF(OR(AI13&lt;$M$3,AI13&gt;$BU$36),0,INDEX($M$4:$N$10,WEEKDAY(AI13,2),(AI13&gt;=$M$3)*(AI13&lt;$N$3)+2*(AI13&gt;=$N$3)*(AI13&lt;=$BU$36)))</f>
        <v>8</v>
      </c>
      <c r="CT13" s="83"/>
      <c r="CU13" s="13" cm="1">
        <f t="array" ref="CU13">ISERROR(MATCH(AK13,$AO$3:$AQ$3,0))*IF(OR(AK13&lt;$M$3,AK13&gt;$BU$36),0,INDEX($M$4:$N$10,WEEKDAY(AK13,2),(AK13&gt;=$M$3)*(AK13&lt;$N$3)+2*(AK13&gt;=$N$3)*(AK13&lt;=$BU$36)))</f>
        <v>0</v>
      </c>
      <c r="CV13" s="83"/>
      <c r="CW13" s="13" cm="1">
        <f t="array" ref="CW13">ISERROR(MATCH(AM13,$AO$3:$AQ$3,0))*IF(OR(AM13&lt;$M$3,AM13&gt;$BU$36),0,INDEX($M$4:$N$10,WEEKDAY(AM13,2),(AM13&gt;=$M$3)*(AM13&lt;$N$3)+2*(AM13&gt;=$N$3)*(AM13&lt;=$BU$36)))</f>
        <v>8</v>
      </c>
      <c r="CX13" s="84"/>
    </row>
    <row r="14" spans="1:102" ht="14.45" customHeight="1" x14ac:dyDescent="0.25">
      <c r="A14" s="28" t="s">
        <v>55</v>
      </c>
      <c r="B14" s="340" t="s">
        <v>56</v>
      </c>
      <c r="C14" s="341"/>
      <c r="D14" s="339"/>
      <c r="F14" s="108" t="s">
        <v>5</v>
      </c>
      <c r="G14" s="108"/>
      <c r="H14" s="108"/>
      <c r="I14" s="109">
        <v>0.02</v>
      </c>
      <c r="J14" s="109"/>
      <c r="K14" s="110">
        <v>2.5999999999999999E-2</v>
      </c>
      <c r="L14" s="110"/>
      <c r="M14" s="3">
        <v>3.5000000000000003E-2</v>
      </c>
      <c r="N14" s="3"/>
      <c r="P14" s="11">
        <f t="shared" si="1"/>
        <v>44574</v>
      </c>
      <c r="Q14" s="12">
        <f t="shared" si="2"/>
        <v>44574</v>
      </c>
      <c r="R14" s="11">
        <f t="shared" si="2"/>
        <v>44605</v>
      </c>
      <c r="S14" s="12">
        <f t="shared" ref="S14:AM26" si="3">IF(MONTH(S13+1)=MONTH(S$2),S13+1,"")</f>
        <v>44605</v>
      </c>
      <c r="T14" s="11">
        <f t="shared" si="3"/>
        <v>44633</v>
      </c>
      <c r="U14" s="12">
        <f t="shared" si="3"/>
        <v>44633</v>
      </c>
      <c r="V14" s="11">
        <f t="shared" si="3"/>
        <v>44664</v>
      </c>
      <c r="W14" s="12">
        <f t="shared" si="3"/>
        <v>44664</v>
      </c>
      <c r="X14" s="11">
        <f t="shared" si="3"/>
        <v>44694</v>
      </c>
      <c r="Y14" s="12">
        <f t="shared" si="3"/>
        <v>44694</v>
      </c>
      <c r="Z14" s="11">
        <f t="shared" si="3"/>
        <v>44725</v>
      </c>
      <c r="AA14" s="12">
        <f t="shared" si="3"/>
        <v>44725</v>
      </c>
      <c r="AB14" s="11">
        <f t="shared" si="3"/>
        <v>44755</v>
      </c>
      <c r="AC14" s="12">
        <f t="shared" si="3"/>
        <v>44755</v>
      </c>
      <c r="AD14" s="11">
        <f t="shared" si="3"/>
        <v>44786</v>
      </c>
      <c r="AE14" s="12">
        <f t="shared" si="3"/>
        <v>44786</v>
      </c>
      <c r="AF14" s="11">
        <f t="shared" si="3"/>
        <v>44817</v>
      </c>
      <c r="AG14" s="12">
        <f t="shared" si="3"/>
        <v>44817</v>
      </c>
      <c r="AH14" s="11">
        <f t="shared" si="3"/>
        <v>44847</v>
      </c>
      <c r="AI14" s="12">
        <f t="shared" si="3"/>
        <v>44847</v>
      </c>
      <c r="AJ14" s="11">
        <f t="shared" si="3"/>
        <v>44878</v>
      </c>
      <c r="AK14" s="12">
        <f t="shared" si="3"/>
        <v>44878</v>
      </c>
      <c r="AL14" s="11">
        <f t="shared" si="3"/>
        <v>44908</v>
      </c>
      <c r="AM14" s="12">
        <f t="shared" si="3"/>
        <v>44908</v>
      </c>
      <c r="AY14" s="162"/>
      <c r="AZ14" s="13" cm="1">
        <f t="array" ref="AZ14">ISERROR(MATCH(Q14,Feiertage!$A$8:$A$19,0))*IF(OR(Q14&lt;$M$3,Q14&gt;$BU$36),0,INDEX($M$4:$N$10,WEEKDAY(Q14,2),(Q14&gt;=$M$3)*(Q14&lt;$N$3)+2*(Q14&gt;=$N$3)*(Q14&lt;=$BU$36)))</f>
        <v>8</v>
      </c>
      <c r="BA14" s="83"/>
      <c r="BB14" s="13" cm="1">
        <f t="array" ref="BB14">ISERROR(MATCH(S14,Feiertage!$A$8:$A$19,0))*IF(OR(S14&lt;$M$3,S14&gt;$BU$36),0,INDEX($M$4:$N$10,WEEKDAY(S14,2),(S14&gt;=$M$3)*(S14&lt;$N$3)+2*(S14&gt;=$N$3)*(S14&lt;=$BU$36)))</f>
        <v>0</v>
      </c>
      <c r="BC14" s="83"/>
      <c r="BD14" s="13" cm="1">
        <f t="array" ref="BD14">ISERROR(MATCH(U14,Feiertage!$A$8:$A$19,0))*IF(OR(U14&lt;$M$3,U14&gt;$BU$36),0,INDEX($M$4:$N$10,WEEKDAY(U14,2),(U14&gt;=$M$3)*(U14&lt;$N$3)+2*(U14&gt;=$N$3)*(U14&lt;=$BU$36)))</f>
        <v>0</v>
      </c>
      <c r="BE14" s="83"/>
      <c r="BF14" s="13" cm="1">
        <f t="array" ref="BF14">ISERROR(MATCH(W14,Feiertage!$A$8:$A$19,0))*IF(OR(W14&lt;$M$3,W14&gt;$BU$36),0,INDEX($M$4:$N$10,WEEKDAY(W14,2),(W14&gt;=$M$3)*(W14&lt;$N$3)+2*(W14&gt;=$N$3)*(W14&lt;=$BU$36)))</f>
        <v>8</v>
      </c>
      <c r="BG14" s="83"/>
      <c r="BH14" s="13" cm="1">
        <f t="array" ref="BH14">ISERROR(MATCH(Y14,Feiertage!$A$8:$A$19,0))*IF(OR(Y14&lt;$M$3,Y14&gt;$BU$36),0,INDEX($M$4:$N$10,WEEKDAY(Y14,2),(Y14&gt;=$M$3)*(Y14&lt;$N$3)+2*(Y14&gt;=$N$3)*(Y14&lt;=$BU$36)))</f>
        <v>0</v>
      </c>
      <c r="BI14" s="83"/>
      <c r="BJ14" s="13" cm="1">
        <f t="array" ref="BJ14">ISERROR(MATCH(AA14,Feiertage!$A$8:$A$19,0))*IF(OR(AA14&lt;$M$3,AA14&gt;$BU$36),0,INDEX($M$4:$N$10,WEEKDAY(AA14,2),(AA14&gt;=$M$3)*(AA14&lt;$N$3)+2*(AA14&gt;=$N$3)*(AA14&lt;=$BU$36)))</f>
        <v>8</v>
      </c>
      <c r="BK14" s="83"/>
      <c r="BL14" s="13" cm="1">
        <f t="array" ref="BL14">ISERROR(MATCH(AC14,Feiertage!$A$8:$A$19,0))*IF(OR(AC14&lt;$M$3,AC14&gt;$BU$36),0,INDEX($M$4:$N$10,WEEKDAY(AC14,2),(AC14&gt;=$M$3)*(AC14&lt;$N$3)+2*(AC14&gt;=$N$3)*(AC14&lt;=$BU$36)))</f>
        <v>8</v>
      </c>
      <c r="BM14" s="83"/>
      <c r="BN14" s="13" cm="1">
        <f t="array" ref="BN14">ISERROR(MATCH(AE14,Feiertage!$A$8:$A$19,0))*IF(OR(AE14&lt;$M$3,AE14&gt;$BU$36),0,INDEX($M$4:$N$10,WEEKDAY(AE14,2),(AE14&gt;=$M$3)*(AE14&lt;$N$3)+2*(AE14&gt;=$N$3)*(AE14&lt;=$BU$36)))</f>
        <v>0</v>
      </c>
      <c r="BO14" s="83"/>
      <c r="BP14" s="13" cm="1">
        <f t="array" ref="BP14">ISERROR(MATCH(AG14,Feiertage!$A$8:$A$19,0))*IF(OR(AG14&lt;$M$3,AG14&gt;$BU$36),0,INDEX($M$4:$N$10,WEEKDAY(AG14,2),(AG14&gt;=$M$3)*(AG14&lt;$N$3)+2*(AG14&gt;=$N$3)*(AG14&lt;=$BU$36)))</f>
        <v>8</v>
      </c>
      <c r="BQ14" s="83"/>
      <c r="BR14" s="13" cm="1">
        <f t="array" ref="BR14">ISERROR(MATCH(AI14,Feiertage!$A$8:$A$19,0))*IF(OR(AI14&lt;$M$3,AI14&gt;$BU$36),0,INDEX($M$4:$N$10,WEEKDAY(AI14,2),(AI14&gt;=$M$3)*(AI14&lt;$N$3)+2*(AI14&gt;=$N$3)*(AI14&lt;=$BU$36)))</f>
        <v>8</v>
      </c>
      <c r="BS14" s="83"/>
      <c r="BT14" s="13" cm="1">
        <f t="array" ref="BT14">ISERROR(MATCH(AK14,Feiertage!$A$8:$A$19,0))*IF(OR(AK14&lt;$M$3,AK14&gt;$BU$36),0,INDEX($M$4:$N$10,WEEKDAY(AK14,2),(AK14&gt;=$M$3)*(AK14&lt;$N$3)+2*(AK14&gt;=$N$3)*(AK14&lt;=$BU$36)))</f>
        <v>0</v>
      </c>
      <c r="BU14" s="83"/>
      <c r="BV14" s="13" cm="1">
        <f t="array" ref="BV14">ISERROR(MATCH(AM14,Feiertage!$A$8:$A$19,0))*IF(OR(AM14&lt;$M$3,AM14&gt;$BU$36),0,INDEX($M$4:$N$10,WEEKDAY(AM14,2),(AM14&gt;=$M$3)*(AM14&lt;$N$3)+2*(AM14&gt;=$N$3)*(AM14&lt;=$BU$36)))</f>
        <v>8</v>
      </c>
      <c r="BW14" s="84"/>
      <c r="BZ14" s="162"/>
      <c r="CA14" s="13" cm="1">
        <f t="array" ref="CA14">ISERROR(MATCH(Q14,$AO$3:$AQ$3,0))*IF(OR(Q14&lt;$M$3,Q14&gt;$BU$36),0,INDEX($M$4:$N$10,WEEKDAY(Q14,2),(Q14&gt;=$M$3)*(Q14&lt;$N$3)+2*(Q14&gt;=$N$3)*(Q14&lt;=$BU$36)))</f>
        <v>8</v>
      </c>
      <c r="CB14" s="83"/>
      <c r="CC14" s="13" cm="1">
        <f t="array" ref="CC14">ISERROR(MATCH(S14,$AO$3:$AQ$3,0))*IF(OR(S14&lt;$M$3,S14&gt;$BU$36),0,INDEX($M$4:$N$10,WEEKDAY(S14,2),(S14&gt;=$M$3)*(S14&lt;$N$3)+2*(S14&gt;=$N$3)*(S14&lt;=$BU$36)))</f>
        <v>0</v>
      </c>
      <c r="CD14" s="83"/>
      <c r="CE14" s="13" cm="1">
        <f t="array" ref="CE14">ISERROR(MATCH(U14,$AO$3:$AQ$3,0))*IF(OR(U14&lt;$M$3,U14&gt;$BU$36),0,INDEX($M$4:$N$10,WEEKDAY(U14,2),(U14&gt;=$M$3)*(U14&lt;$N$3)+2*(U14&gt;=$N$3)*(U14&lt;=$BU$36)))</f>
        <v>0</v>
      </c>
      <c r="CF14" s="83"/>
      <c r="CG14" s="13" cm="1">
        <f t="array" ref="CG14">ISERROR(MATCH(W14,$AO$3:$AQ$3,0))*IF(OR(W14&lt;$M$3,W14&gt;$BU$36),0,INDEX($M$4:$N$10,WEEKDAY(W14,2),(W14&gt;=$M$3)*(W14&lt;$N$3)+2*(W14&gt;=$N$3)*(W14&lt;=$BU$36)))</f>
        <v>8</v>
      </c>
      <c r="CH14" s="83"/>
      <c r="CI14" s="13" cm="1">
        <f t="array" ref="CI14">ISERROR(MATCH(Y14,$AO$3:$AQ$3,0))*IF(OR(Y14&lt;$M$3,Y14&gt;$BU$36),0,INDEX($M$4:$N$10,WEEKDAY(Y14,2),(Y14&gt;=$M$3)*(Y14&lt;$N$3)+2*(Y14&gt;=$N$3)*(Y14&lt;=$BU$36)))</f>
        <v>0</v>
      </c>
      <c r="CJ14" s="83"/>
      <c r="CK14" s="13" cm="1">
        <f t="array" ref="CK14">ISERROR(MATCH(AA14,$AO$3:$AQ$3,0))*IF(OR(AA14&lt;$M$3,AA14&gt;$BU$36),0,INDEX($M$4:$N$10,WEEKDAY(AA14,2),(AA14&gt;=$M$3)*(AA14&lt;$N$3)+2*(AA14&gt;=$N$3)*(AA14&lt;=$BU$36)))</f>
        <v>8</v>
      </c>
      <c r="CL14" s="83"/>
      <c r="CM14" s="13" cm="1">
        <f t="array" ref="CM14">ISERROR(MATCH(AC14,$AO$3:$AQ$3,0))*IF(OR(AC14&lt;$M$3,AC14&gt;$BU$36),0,INDEX($M$4:$N$10,WEEKDAY(AC14,2),(AC14&gt;=$M$3)*(AC14&lt;$N$3)+2*(AC14&gt;=$N$3)*(AC14&lt;=$BU$36)))</f>
        <v>8</v>
      </c>
      <c r="CN14" s="83"/>
      <c r="CO14" s="13" cm="1">
        <f t="array" ref="CO14">ISERROR(MATCH(AE14,$AO$3:$AQ$3,0))*IF(OR(AE14&lt;$M$3,AE14&gt;$BU$36),0,INDEX($M$4:$N$10,WEEKDAY(AE14,2),(AE14&gt;=$M$3)*(AE14&lt;$N$3)+2*(AE14&gt;=$N$3)*(AE14&lt;=$BU$36)))</f>
        <v>0</v>
      </c>
      <c r="CP14" s="83"/>
      <c r="CQ14" s="13" cm="1">
        <f t="array" ref="CQ14">ISERROR(MATCH(AG14,$AO$3:$AQ$3,0))*IF(OR(AG14&lt;$M$3,AG14&gt;$BU$36),0,INDEX($M$4:$N$10,WEEKDAY(AG14,2),(AG14&gt;=$M$3)*(AG14&lt;$N$3)+2*(AG14&gt;=$N$3)*(AG14&lt;=$BU$36)))</f>
        <v>8</v>
      </c>
      <c r="CR14" s="83"/>
      <c r="CS14" s="13" cm="1">
        <f t="array" ref="CS14">ISERROR(MATCH(AI14,$AO$3:$AQ$3,0))*IF(OR(AI14&lt;$M$3,AI14&gt;$BU$36),0,INDEX($M$4:$N$10,WEEKDAY(AI14,2),(AI14&gt;=$M$3)*(AI14&lt;$N$3)+2*(AI14&gt;=$N$3)*(AI14&lt;=$BU$36)))</f>
        <v>8</v>
      </c>
      <c r="CT14" s="83"/>
      <c r="CU14" s="13" cm="1">
        <f t="array" ref="CU14">ISERROR(MATCH(AK14,$AO$3:$AQ$3,0))*IF(OR(AK14&lt;$M$3,AK14&gt;$BU$36),0,INDEX($M$4:$N$10,WEEKDAY(AK14,2),(AK14&gt;=$M$3)*(AK14&lt;$N$3)+2*(AK14&gt;=$N$3)*(AK14&lt;=$BU$36)))</f>
        <v>0</v>
      </c>
      <c r="CV14" s="83"/>
      <c r="CW14" s="13" cm="1">
        <f t="array" ref="CW14">ISERROR(MATCH(AM14,$AO$3:$AQ$3,0))*IF(OR(AM14&lt;$M$3,AM14&gt;$BU$36),0,INDEX($M$4:$N$10,WEEKDAY(AM14,2),(AM14&gt;=$M$3)*(AM14&lt;$N$3)+2*(AM14&gt;=$N$3)*(AM14&lt;=$BU$36)))</f>
        <v>8</v>
      </c>
      <c r="CX14" s="84"/>
    </row>
    <row r="15" spans="1:102" ht="14.45" customHeight="1" x14ac:dyDescent="0.25">
      <c r="A15" s="29">
        <v>44562</v>
      </c>
      <c r="B15" s="315">
        <v>44568</v>
      </c>
      <c r="C15" s="316"/>
      <c r="D15" s="30" cm="1">
        <f t="array" ref="D15">IF(B15="","",SUMPRODUCT(($Q$2:$AM$32&gt;=A15)*($Q$2:$AM$32&lt;=B15)*($AZ$2:$BV$32&gt;0)))</f>
        <v>4</v>
      </c>
      <c r="F15" s="332" t="s">
        <v>7</v>
      </c>
      <c r="G15" s="332"/>
      <c r="H15" s="332"/>
      <c r="I15" s="119">
        <f>IF(I$13="","",$N$31*I$14)</f>
        <v>692.16</v>
      </c>
      <c r="J15" s="119"/>
      <c r="K15" s="119">
        <f>IF(K$13="","",$N$31*K$14)</f>
        <v>899.80799999999999</v>
      </c>
      <c r="L15" s="119"/>
      <c r="M15" s="6">
        <f>IF(M$13="","",$N$31*M$14)</f>
        <v>1211.2800000000002</v>
      </c>
      <c r="N15" s="6" t="str">
        <f>IF(N$13="","",$N$31*N$14)</f>
        <v/>
      </c>
      <c r="P15" s="11">
        <f t="shared" si="1"/>
        <v>44575</v>
      </c>
      <c r="Q15" s="12">
        <f t="shared" ref="Q15:U30" si="4">IF(MONTH(Q14+1)=MONTH(Q$2),Q14+1,"")</f>
        <v>44575</v>
      </c>
      <c r="R15" s="11">
        <f t="shared" si="4"/>
        <v>44606</v>
      </c>
      <c r="S15" s="12">
        <f t="shared" si="3"/>
        <v>44606</v>
      </c>
      <c r="T15" s="11">
        <f t="shared" si="3"/>
        <v>44634</v>
      </c>
      <c r="U15" s="12">
        <f t="shared" si="3"/>
        <v>44634</v>
      </c>
      <c r="V15" s="11">
        <f t="shared" si="3"/>
        <v>44665</v>
      </c>
      <c r="W15" s="12">
        <f t="shared" si="3"/>
        <v>44665</v>
      </c>
      <c r="X15" s="11">
        <f t="shared" si="3"/>
        <v>44695</v>
      </c>
      <c r="Y15" s="12">
        <f t="shared" si="3"/>
        <v>44695</v>
      </c>
      <c r="Z15" s="11">
        <f t="shared" si="3"/>
        <v>44726</v>
      </c>
      <c r="AA15" s="12">
        <f t="shared" si="3"/>
        <v>44726</v>
      </c>
      <c r="AB15" s="11">
        <f t="shared" si="3"/>
        <v>44756</v>
      </c>
      <c r="AC15" s="12">
        <f t="shared" si="3"/>
        <v>44756</v>
      </c>
      <c r="AD15" s="11">
        <f t="shared" si="3"/>
        <v>44787</v>
      </c>
      <c r="AE15" s="12">
        <f t="shared" si="3"/>
        <v>44787</v>
      </c>
      <c r="AF15" s="11">
        <f t="shared" si="3"/>
        <v>44818</v>
      </c>
      <c r="AG15" s="12">
        <f t="shared" si="3"/>
        <v>44818</v>
      </c>
      <c r="AH15" s="11">
        <f t="shared" si="3"/>
        <v>44848</v>
      </c>
      <c r="AI15" s="12">
        <f t="shared" si="3"/>
        <v>44848</v>
      </c>
      <c r="AJ15" s="11">
        <f t="shared" si="3"/>
        <v>44879</v>
      </c>
      <c r="AK15" s="12">
        <f t="shared" si="3"/>
        <v>44879</v>
      </c>
      <c r="AL15" s="11">
        <f t="shared" si="3"/>
        <v>44909</v>
      </c>
      <c r="AM15" s="12">
        <f t="shared" si="3"/>
        <v>44909</v>
      </c>
      <c r="AY15" s="162"/>
      <c r="AZ15" s="13" cm="1">
        <f t="array" ref="AZ15">ISERROR(MATCH(Q15,Feiertage!$A$8:$A$19,0))*IF(OR(Q15&lt;$M$3,Q15&gt;$BU$36),0,INDEX($M$4:$N$10,WEEKDAY(Q15,2),(Q15&gt;=$M$3)*(Q15&lt;$N$3)+2*(Q15&gt;=$N$3)*(Q15&lt;=$BU$36)))</f>
        <v>0</v>
      </c>
      <c r="BA15" s="83"/>
      <c r="BB15" s="13" cm="1">
        <f t="array" ref="BB15">ISERROR(MATCH(S15,Feiertage!$A$8:$A$19,0))*IF(OR(S15&lt;$M$3,S15&gt;$BU$36),0,INDEX($M$4:$N$10,WEEKDAY(S15,2),(S15&gt;=$M$3)*(S15&lt;$N$3)+2*(S15&gt;=$N$3)*(S15&lt;=$BU$36)))</f>
        <v>8</v>
      </c>
      <c r="BC15" s="83"/>
      <c r="BD15" s="13" cm="1">
        <f t="array" ref="BD15">ISERROR(MATCH(U15,Feiertage!$A$8:$A$19,0))*IF(OR(U15&lt;$M$3,U15&gt;$BU$36),0,INDEX($M$4:$N$10,WEEKDAY(U15,2),(U15&gt;=$M$3)*(U15&lt;$N$3)+2*(U15&gt;=$N$3)*(U15&lt;=$BU$36)))</f>
        <v>8</v>
      </c>
      <c r="BE15" s="83"/>
      <c r="BF15" s="13" cm="1">
        <f t="array" ref="BF15">ISERROR(MATCH(W15,Feiertage!$A$8:$A$19,0))*IF(OR(W15&lt;$M$3,W15&gt;$BU$36),0,INDEX($M$4:$N$10,WEEKDAY(W15,2),(W15&gt;=$M$3)*(W15&lt;$N$3)+2*(W15&gt;=$N$3)*(W15&lt;=$BU$36)))</f>
        <v>8</v>
      </c>
      <c r="BG15" s="83"/>
      <c r="BH15" s="13" cm="1">
        <f t="array" ref="BH15">ISERROR(MATCH(Y15,Feiertage!$A$8:$A$19,0))*IF(OR(Y15&lt;$M$3,Y15&gt;$BU$36),0,INDEX($M$4:$N$10,WEEKDAY(Y15,2),(Y15&gt;=$M$3)*(Y15&lt;$N$3)+2*(Y15&gt;=$N$3)*(Y15&lt;=$BU$36)))</f>
        <v>0</v>
      </c>
      <c r="BI15" s="83"/>
      <c r="BJ15" s="13" cm="1">
        <f t="array" ref="BJ15">ISERROR(MATCH(AA15,Feiertage!$A$8:$A$19,0))*IF(OR(AA15&lt;$M$3,AA15&gt;$BU$36),0,INDEX($M$4:$N$10,WEEKDAY(AA15,2),(AA15&gt;=$M$3)*(AA15&lt;$N$3)+2*(AA15&gt;=$N$3)*(AA15&lt;=$BU$36)))</f>
        <v>8</v>
      </c>
      <c r="BK15" s="83"/>
      <c r="BL15" s="13" cm="1">
        <f t="array" ref="BL15">ISERROR(MATCH(AC15,Feiertage!$A$8:$A$19,0))*IF(OR(AC15&lt;$M$3,AC15&gt;$BU$36),0,INDEX($M$4:$N$10,WEEKDAY(AC15,2),(AC15&gt;=$M$3)*(AC15&lt;$N$3)+2*(AC15&gt;=$N$3)*(AC15&lt;=$BU$36)))</f>
        <v>8</v>
      </c>
      <c r="BM15" s="83"/>
      <c r="BN15" s="13" cm="1">
        <f t="array" ref="BN15">ISERROR(MATCH(AE15,Feiertage!$A$8:$A$19,0))*IF(OR(AE15&lt;$M$3,AE15&gt;$BU$36),0,INDEX($M$4:$N$10,WEEKDAY(AE15,2),(AE15&gt;=$M$3)*(AE15&lt;$N$3)+2*(AE15&gt;=$N$3)*(AE15&lt;=$BU$36)))</f>
        <v>0</v>
      </c>
      <c r="BO15" s="83"/>
      <c r="BP15" s="13" cm="1">
        <f t="array" ref="BP15">ISERROR(MATCH(AG15,Feiertage!$A$8:$A$19,0))*IF(OR(AG15&lt;$M$3,AG15&gt;$BU$36),0,INDEX($M$4:$N$10,WEEKDAY(AG15,2),(AG15&gt;=$M$3)*(AG15&lt;$N$3)+2*(AG15&gt;=$N$3)*(AG15&lt;=$BU$36)))</f>
        <v>8</v>
      </c>
      <c r="BQ15" s="83"/>
      <c r="BR15" s="13" cm="1">
        <f t="array" ref="BR15">ISERROR(MATCH(AI15,Feiertage!$A$8:$A$19,0))*IF(OR(AI15&lt;$M$3,AI15&gt;$BU$36),0,INDEX($M$4:$N$10,WEEKDAY(AI15,2),(AI15&gt;=$M$3)*(AI15&lt;$N$3)+2*(AI15&gt;=$N$3)*(AI15&lt;=$BU$36)))</f>
        <v>0</v>
      </c>
      <c r="BS15" s="83"/>
      <c r="BT15" s="13" cm="1">
        <f t="array" ref="BT15">ISERROR(MATCH(AK15,Feiertage!$A$8:$A$19,0))*IF(OR(AK15&lt;$M$3,AK15&gt;$BU$36),0,INDEX($M$4:$N$10,WEEKDAY(AK15,2),(AK15&gt;=$M$3)*(AK15&lt;$N$3)+2*(AK15&gt;=$N$3)*(AK15&lt;=$BU$36)))</f>
        <v>8</v>
      </c>
      <c r="BU15" s="83"/>
      <c r="BV15" s="13" cm="1">
        <f t="array" ref="BV15">ISERROR(MATCH(AM15,Feiertage!$A$8:$A$19,0))*IF(OR(AM15&lt;$M$3,AM15&gt;$BU$36),0,INDEX($M$4:$N$10,WEEKDAY(AM15,2),(AM15&gt;=$M$3)*(AM15&lt;$N$3)+2*(AM15&gt;=$N$3)*(AM15&lt;=$BU$36)))</f>
        <v>8</v>
      </c>
      <c r="BW15" s="84"/>
      <c r="BZ15" s="162"/>
      <c r="CA15" s="13" cm="1">
        <f t="array" ref="CA15">ISERROR(MATCH(Q15,$AO$3:$AQ$3,0))*IF(OR(Q15&lt;$M$3,Q15&gt;$BU$36),0,INDEX($M$4:$N$10,WEEKDAY(Q15,2),(Q15&gt;=$M$3)*(Q15&lt;$N$3)+2*(Q15&gt;=$N$3)*(Q15&lt;=$BU$36)))</f>
        <v>0</v>
      </c>
      <c r="CB15" s="83"/>
      <c r="CC15" s="13" cm="1">
        <f t="array" ref="CC15">ISERROR(MATCH(S15,$AO$3:$AQ$3,0))*IF(OR(S15&lt;$M$3,S15&gt;$BU$36),0,INDEX($M$4:$N$10,WEEKDAY(S15,2),(S15&gt;=$M$3)*(S15&lt;$N$3)+2*(S15&gt;=$N$3)*(S15&lt;=$BU$36)))</f>
        <v>8</v>
      </c>
      <c r="CD15" s="83"/>
      <c r="CE15" s="13" cm="1">
        <f t="array" ref="CE15">ISERROR(MATCH(U15,$AO$3:$AQ$3,0))*IF(OR(U15&lt;$M$3,U15&gt;$BU$36),0,INDEX($M$4:$N$10,WEEKDAY(U15,2),(U15&gt;=$M$3)*(U15&lt;$N$3)+2*(U15&gt;=$N$3)*(U15&lt;=$BU$36)))</f>
        <v>8</v>
      </c>
      <c r="CF15" s="83"/>
      <c r="CG15" s="13" cm="1">
        <f t="array" ref="CG15">ISERROR(MATCH(W15,$AO$3:$AQ$3,0))*IF(OR(W15&lt;$M$3,W15&gt;$BU$36),0,INDEX($M$4:$N$10,WEEKDAY(W15,2),(W15&gt;=$M$3)*(W15&lt;$N$3)+2*(W15&gt;=$N$3)*(W15&lt;=$BU$36)))</f>
        <v>8</v>
      </c>
      <c r="CH15" s="83"/>
      <c r="CI15" s="13" cm="1">
        <f t="array" ref="CI15">ISERROR(MATCH(Y15,$AO$3:$AQ$3,0))*IF(OR(Y15&lt;$M$3,Y15&gt;$BU$36),0,INDEX($M$4:$N$10,WEEKDAY(Y15,2),(Y15&gt;=$M$3)*(Y15&lt;$N$3)+2*(Y15&gt;=$N$3)*(Y15&lt;=$BU$36)))</f>
        <v>0</v>
      </c>
      <c r="CJ15" s="83"/>
      <c r="CK15" s="13" cm="1">
        <f t="array" ref="CK15">ISERROR(MATCH(AA15,$AO$3:$AQ$3,0))*IF(OR(AA15&lt;$M$3,AA15&gt;$BU$36),0,INDEX($M$4:$N$10,WEEKDAY(AA15,2),(AA15&gt;=$M$3)*(AA15&lt;$N$3)+2*(AA15&gt;=$N$3)*(AA15&lt;=$BU$36)))</f>
        <v>8</v>
      </c>
      <c r="CL15" s="83"/>
      <c r="CM15" s="13" cm="1">
        <f t="array" ref="CM15">ISERROR(MATCH(AC15,$AO$3:$AQ$3,0))*IF(OR(AC15&lt;$M$3,AC15&gt;$BU$36),0,INDEX($M$4:$N$10,WEEKDAY(AC15,2),(AC15&gt;=$M$3)*(AC15&lt;$N$3)+2*(AC15&gt;=$N$3)*(AC15&lt;=$BU$36)))</f>
        <v>8</v>
      </c>
      <c r="CN15" s="83"/>
      <c r="CO15" s="13" cm="1">
        <f t="array" ref="CO15">ISERROR(MATCH(AE15,$AO$3:$AQ$3,0))*IF(OR(AE15&lt;$M$3,AE15&gt;$BU$36),0,INDEX($M$4:$N$10,WEEKDAY(AE15,2),(AE15&gt;=$M$3)*(AE15&lt;$N$3)+2*(AE15&gt;=$N$3)*(AE15&lt;=$BU$36)))</f>
        <v>0</v>
      </c>
      <c r="CP15" s="83"/>
      <c r="CQ15" s="13" cm="1">
        <f t="array" ref="CQ15">ISERROR(MATCH(AG15,$AO$3:$AQ$3,0))*IF(OR(AG15&lt;$M$3,AG15&gt;$BU$36),0,INDEX($M$4:$N$10,WEEKDAY(AG15,2),(AG15&gt;=$M$3)*(AG15&lt;$N$3)+2*(AG15&gt;=$N$3)*(AG15&lt;=$BU$36)))</f>
        <v>8</v>
      </c>
      <c r="CR15" s="83"/>
      <c r="CS15" s="13" cm="1">
        <f t="array" ref="CS15">ISERROR(MATCH(AI15,$AO$3:$AQ$3,0))*IF(OR(AI15&lt;$M$3,AI15&gt;$BU$36),0,INDEX($M$4:$N$10,WEEKDAY(AI15,2),(AI15&gt;=$M$3)*(AI15&lt;$N$3)+2*(AI15&gt;=$N$3)*(AI15&lt;=$BU$36)))</f>
        <v>0</v>
      </c>
      <c r="CT15" s="83"/>
      <c r="CU15" s="13" cm="1">
        <f t="array" ref="CU15">ISERROR(MATCH(AK15,$AO$3:$AQ$3,0))*IF(OR(AK15&lt;$M$3,AK15&gt;$BU$36),0,INDEX($M$4:$N$10,WEEKDAY(AK15,2),(AK15&gt;=$M$3)*(AK15&lt;$N$3)+2*(AK15&gt;=$N$3)*(AK15&lt;=$BU$36)))</f>
        <v>8</v>
      </c>
      <c r="CV15" s="83"/>
      <c r="CW15" s="13" cm="1">
        <f t="array" ref="CW15">ISERROR(MATCH(AM15,$AO$3:$AQ$3,0))*IF(OR(AM15&lt;$M$3,AM15&gt;$BU$36),0,INDEX($M$4:$N$10,WEEKDAY(AM15,2),(AM15&gt;=$M$3)*(AM15&lt;$N$3)+2*(AM15&gt;=$N$3)*(AM15&lt;=$BU$36)))</f>
        <v>8</v>
      </c>
      <c r="CX15" s="84"/>
    </row>
    <row r="16" spans="1:102" ht="14.45" customHeight="1" x14ac:dyDescent="0.25">
      <c r="A16" s="29">
        <v>44629</v>
      </c>
      <c r="B16" s="315">
        <v>44629</v>
      </c>
      <c r="C16" s="316"/>
      <c r="D16" s="30" cm="1">
        <f t="array" ref="D16">IF(B16="","",SUMPRODUCT(($Q$2:$AM$32&gt;=A16)*($Q$2:$AM$32&lt;=B16)*($AZ$2:$BV$32&gt;0)))</f>
        <v>1</v>
      </c>
      <c r="H16" s="289"/>
      <c r="I16" s="289"/>
      <c r="J16" s="289"/>
      <c r="K16" s="80"/>
      <c r="L16" s="80"/>
      <c r="M16" s="80"/>
      <c r="P16" s="11">
        <f t="shared" si="1"/>
        <v>44576</v>
      </c>
      <c r="Q16" s="12">
        <f t="shared" si="4"/>
        <v>44576</v>
      </c>
      <c r="R16" s="11">
        <f t="shared" si="4"/>
        <v>44607</v>
      </c>
      <c r="S16" s="12">
        <f t="shared" si="3"/>
        <v>44607</v>
      </c>
      <c r="T16" s="11">
        <f t="shared" si="3"/>
        <v>44635</v>
      </c>
      <c r="U16" s="12">
        <f t="shared" si="3"/>
        <v>44635</v>
      </c>
      <c r="V16" s="11">
        <f t="shared" si="3"/>
        <v>44666</v>
      </c>
      <c r="W16" s="12">
        <f t="shared" si="3"/>
        <v>44666</v>
      </c>
      <c r="X16" s="11">
        <f t="shared" si="3"/>
        <v>44696</v>
      </c>
      <c r="Y16" s="12">
        <f t="shared" si="3"/>
        <v>44696</v>
      </c>
      <c r="Z16" s="11">
        <f t="shared" si="3"/>
        <v>44727</v>
      </c>
      <c r="AA16" s="12">
        <f t="shared" si="3"/>
        <v>44727</v>
      </c>
      <c r="AB16" s="11">
        <f t="shared" si="3"/>
        <v>44757</v>
      </c>
      <c r="AC16" s="12">
        <f t="shared" si="3"/>
        <v>44757</v>
      </c>
      <c r="AD16" s="11">
        <f t="shared" si="3"/>
        <v>44788</v>
      </c>
      <c r="AE16" s="12">
        <f t="shared" si="3"/>
        <v>44788</v>
      </c>
      <c r="AF16" s="11">
        <f t="shared" si="3"/>
        <v>44819</v>
      </c>
      <c r="AG16" s="12">
        <f t="shared" si="3"/>
        <v>44819</v>
      </c>
      <c r="AH16" s="11">
        <f t="shared" si="3"/>
        <v>44849</v>
      </c>
      <c r="AI16" s="12">
        <f t="shared" si="3"/>
        <v>44849</v>
      </c>
      <c r="AJ16" s="11">
        <f t="shared" si="3"/>
        <v>44880</v>
      </c>
      <c r="AK16" s="12">
        <f t="shared" si="3"/>
        <v>44880</v>
      </c>
      <c r="AL16" s="11">
        <f t="shared" si="3"/>
        <v>44910</v>
      </c>
      <c r="AM16" s="12">
        <f t="shared" si="3"/>
        <v>44910</v>
      </c>
      <c r="AO16" s="333" t="s">
        <v>77</v>
      </c>
      <c r="AP16" s="333"/>
      <c r="AQ16" s="333"/>
      <c r="AR16" s="333"/>
      <c r="AT16" s="324" t="s">
        <v>78</v>
      </c>
      <c r="AU16" s="324"/>
      <c r="AV16" s="324"/>
      <c r="AW16" s="324"/>
      <c r="AY16" s="162"/>
      <c r="AZ16" s="13" cm="1">
        <f t="array" ref="AZ16">ISERROR(MATCH(Q16,Feiertage!$A$8:$A$19,0))*IF(OR(Q16&lt;$M$3,Q16&gt;$BU$36),0,INDEX($M$4:$N$10,WEEKDAY(Q16,2),(Q16&gt;=$M$3)*(Q16&lt;$N$3)+2*(Q16&gt;=$N$3)*(Q16&lt;=$BU$36)))</f>
        <v>0</v>
      </c>
      <c r="BA16" s="83"/>
      <c r="BB16" s="13" cm="1">
        <f t="array" ref="BB16">ISERROR(MATCH(S16,Feiertage!$A$8:$A$19,0))*IF(OR(S16&lt;$M$3,S16&gt;$BU$36),0,INDEX($M$4:$N$10,WEEKDAY(S16,2),(S16&gt;=$M$3)*(S16&lt;$N$3)+2*(S16&gt;=$N$3)*(S16&lt;=$BU$36)))</f>
        <v>8</v>
      </c>
      <c r="BC16" s="83"/>
      <c r="BD16" s="13" cm="1">
        <f t="array" ref="BD16">ISERROR(MATCH(U16,Feiertage!$A$8:$A$19,0))*IF(OR(U16&lt;$M$3,U16&gt;$BU$36),0,INDEX($M$4:$N$10,WEEKDAY(U16,2),(U16&gt;=$M$3)*(U16&lt;$N$3)+2*(U16&gt;=$N$3)*(U16&lt;=$BU$36)))</f>
        <v>8</v>
      </c>
      <c r="BE16" s="83"/>
      <c r="BF16" s="13" cm="1">
        <f t="array" ref="BF16">ISERROR(MATCH(W16,Feiertage!$A$8:$A$19,0))*IF(OR(W16&lt;$M$3,W16&gt;$BU$36),0,INDEX($M$4:$N$10,WEEKDAY(W16,2),(W16&gt;=$M$3)*(W16&lt;$N$3)+2*(W16&gt;=$N$3)*(W16&lt;=$BU$36)))</f>
        <v>0</v>
      </c>
      <c r="BG16" s="83"/>
      <c r="BH16" s="13" cm="1">
        <f t="array" ref="BH16">ISERROR(MATCH(Y16,Feiertage!$A$8:$A$19,0))*IF(OR(Y16&lt;$M$3,Y16&gt;$BU$36),0,INDEX($M$4:$N$10,WEEKDAY(Y16,2),(Y16&gt;=$M$3)*(Y16&lt;$N$3)+2*(Y16&gt;=$N$3)*(Y16&lt;=$BU$36)))</f>
        <v>0</v>
      </c>
      <c r="BI16" s="83"/>
      <c r="BJ16" s="13" cm="1">
        <f t="array" ref="BJ16">ISERROR(MATCH(AA16,Feiertage!$A$8:$A$19,0))*IF(OR(AA16&lt;$M$3,AA16&gt;$BU$36),0,INDEX($M$4:$N$10,WEEKDAY(AA16,2),(AA16&gt;=$M$3)*(AA16&lt;$N$3)+2*(AA16&gt;=$N$3)*(AA16&lt;=$BU$36)))</f>
        <v>8</v>
      </c>
      <c r="BK16" s="83"/>
      <c r="BL16" s="13" cm="1">
        <f t="array" ref="BL16">ISERROR(MATCH(AC16,Feiertage!$A$8:$A$19,0))*IF(OR(AC16&lt;$M$3,AC16&gt;$BU$36),0,INDEX($M$4:$N$10,WEEKDAY(AC16,2),(AC16&gt;=$M$3)*(AC16&lt;$N$3)+2*(AC16&gt;=$N$3)*(AC16&lt;=$BU$36)))</f>
        <v>0</v>
      </c>
      <c r="BM16" s="83"/>
      <c r="BN16" s="13" cm="1">
        <f t="array" ref="BN16">ISERROR(MATCH(AE16,Feiertage!$A$8:$A$19,0))*IF(OR(AE16&lt;$M$3,AE16&gt;$BU$36),0,INDEX($M$4:$N$10,WEEKDAY(AE16,2),(AE16&gt;=$M$3)*(AE16&lt;$N$3)+2*(AE16&gt;=$N$3)*(AE16&lt;=$BU$36)))</f>
        <v>8</v>
      </c>
      <c r="BO16" s="83"/>
      <c r="BP16" s="13" cm="1">
        <f t="array" ref="BP16">ISERROR(MATCH(AG16,Feiertage!$A$8:$A$19,0))*IF(OR(AG16&lt;$M$3,AG16&gt;$BU$36),0,INDEX($M$4:$N$10,WEEKDAY(AG16,2),(AG16&gt;=$M$3)*(AG16&lt;$N$3)+2*(AG16&gt;=$N$3)*(AG16&lt;=$BU$36)))</f>
        <v>8</v>
      </c>
      <c r="BQ16" s="83"/>
      <c r="BR16" s="13" cm="1">
        <f t="array" ref="BR16">ISERROR(MATCH(AI16,Feiertage!$A$8:$A$19,0))*IF(OR(AI16&lt;$M$3,AI16&gt;$BU$36),0,INDEX($M$4:$N$10,WEEKDAY(AI16,2),(AI16&gt;=$M$3)*(AI16&lt;$N$3)+2*(AI16&gt;=$N$3)*(AI16&lt;=$BU$36)))</f>
        <v>0</v>
      </c>
      <c r="BS16" s="83"/>
      <c r="BT16" s="13" cm="1">
        <f t="array" ref="BT16">ISERROR(MATCH(AK16,Feiertage!$A$8:$A$19,0))*IF(OR(AK16&lt;$M$3,AK16&gt;$BU$36),0,INDEX($M$4:$N$10,WEEKDAY(AK16,2),(AK16&gt;=$M$3)*(AK16&lt;$N$3)+2*(AK16&gt;=$N$3)*(AK16&lt;=$BU$36)))</f>
        <v>8</v>
      </c>
      <c r="BU16" s="83"/>
      <c r="BV16" s="13" cm="1">
        <f t="array" ref="BV16">ISERROR(MATCH(AM16,Feiertage!$A$8:$A$19,0))*IF(OR(AM16&lt;$M$3,AM16&gt;$BU$36),0,INDEX($M$4:$N$10,WEEKDAY(AM16,2),(AM16&gt;=$M$3)*(AM16&lt;$N$3)+2*(AM16&gt;=$N$3)*(AM16&lt;=$BU$36)))</f>
        <v>8</v>
      </c>
      <c r="BW16" s="84"/>
      <c r="BZ16" s="162"/>
      <c r="CA16" s="13" cm="1">
        <f t="array" ref="CA16">ISERROR(MATCH(Q16,$AO$3:$AQ$3,0))*IF(OR(Q16&lt;$M$3,Q16&gt;$BU$36),0,INDEX($M$4:$N$10,WEEKDAY(Q16,2),(Q16&gt;=$M$3)*(Q16&lt;$N$3)+2*(Q16&gt;=$N$3)*(Q16&lt;=$BU$36)))</f>
        <v>0</v>
      </c>
      <c r="CB16" s="83"/>
      <c r="CC16" s="13" cm="1">
        <f t="array" ref="CC16">ISERROR(MATCH(S16,$AO$3:$AQ$3,0))*IF(OR(S16&lt;$M$3,S16&gt;$BU$36),0,INDEX($M$4:$N$10,WEEKDAY(S16,2),(S16&gt;=$M$3)*(S16&lt;$N$3)+2*(S16&gt;=$N$3)*(S16&lt;=$BU$36)))</f>
        <v>8</v>
      </c>
      <c r="CD16" s="83"/>
      <c r="CE16" s="13" cm="1">
        <f t="array" ref="CE16">ISERROR(MATCH(U16,$AO$3:$AQ$3,0))*IF(OR(U16&lt;$M$3,U16&gt;$BU$36),0,INDEX($M$4:$N$10,WEEKDAY(U16,2),(U16&gt;=$M$3)*(U16&lt;$N$3)+2*(U16&gt;=$N$3)*(U16&lt;=$BU$36)))</f>
        <v>8</v>
      </c>
      <c r="CF16" s="83"/>
      <c r="CG16" s="13" cm="1">
        <f t="array" ref="CG16">ISERROR(MATCH(W16,$AO$3:$AQ$3,0))*IF(OR(W16&lt;$M$3,W16&gt;$BU$36),0,INDEX($M$4:$N$10,WEEKDAY(W16,2),(W16&gt;=$M$3)*(W16&lt;$N$3)+2*(W16&gt;=$N$3)*(W16&lt;=$BU$36)))</f>
        <v>0</v>
      </c>
      <c r="CH16" s="83"/>
      <c r="CI16" s="13" cm="1">
        <f t="array" ref="CI16">ISERROR(MATCH(Y16,$AO$3:$AQ$3,0))*IF(OR(Y16&lt;$M$3,Y16&gt;$BU$36),0,INDEX($M$4:$N$10,WEEKDAY(Y16,2),(Y16&gt;=$M$3)*(Y16&lt;$N$3)+2*(Y16&gt;=$N$3)*(Y16&lt;=$BU$36)))</f>
        <v>0</v>
      </c>
      <c r="CJ16" s="83"/>
      <c r="CK16" s="13" cm="1">
        <f t="array" ref="CK16">ISERROR(MATCH(AA16,$AO$3:$AQ$3,0))*IF(OR(AA16&lt;$M$3,AA16&gt;$BU$36),0,INDEX($M$4:$N$10,WEEKDAY(AA16,2),(AA16&gt;=$M$3)*(AA16&lt;$N$3)+2*(AA16&gt;=$N$3)*(AA16&lt;=$BU$36)))</f>
        <v>8</v>
      </c>
      <c r="CL16" s="83"/>
      <c r="CM16" s="13" cm="1">
        <f t="array" ref="CM16">ISERROR(MATCH(AC16,$AO$3:$AQ$3,0))*IF(OR(AC16&lt;$M$3,AC16&gt;$BU$36),0,INDEX($M$4:$N$10,WEEKDAY(AC16,2),(AC16&gt;=$M$3)*(AC16&lt;$N$3)+2*(AC16&gt;=$N$3)*(AC16&lt;=$BU$36)))</f>
        <v>0</v>
      </c>
      <c r="CN16" s="83"/>
      <c r="CO16" s="13" cm="1">
        <f t="array" ref="CO16">ISERROR(MATCH(AE16,$AO$3:$AQ$3,0))*IF(OR(AE16&lt;$M$3,AE16&gt;$BU$36),0,INDEX($M$4:$N$10,WEEKDAY(AE16,2),(AE16&gt;=$M$3)*(AE16&lt;$N$3)+2*(AE16&gt;=$N$3)*(AE16&lt;=$BU$36)))</f>
        <v>8</v>
      </c>
      <c r="CP16" s="83"/>
      <c r="CQ16" s="13" cm="1">
        <f t="array" ref="CQ16">ISERROR(MATCH(AG16,$AO$3:$AQ$3,0))*IF(OR(AG16&lt;$M$3,AG16&gt;$BU$36),0,INDEX($M$4:$N$10,WEEKDAY(AG16,2),(AG16&gt;=$M$3)*(AG16&lt;$N$3)+2*(AG16&gt;=$N$3)*(AG16&lt;=$BU$36)))</f>
        <v>8</v>
      </c>
      <c r="CR16" s="83"/>
      <c r="CS16" s="13" cm="1">
        <f t="array" ref="CS16">ISERROR(MATCH(AI16,$AO$3:$AQ$3,0))*IF(OR(AI16&lt;$M$3,AI16&gt;$BU$36),0,INDEX($M$4:$N$10,WEEKDAY(AI16,2),(AI16&gt;=$M$3)*(AI16&lt;$N$3)+2*(AI16&gt;=$N$3)*(AI16&lt;=$BU$36)))</f>
        <v>0</v>
      </c>
      <c r="CT16" s="83"/>
      <c r="CU16" s="13" cm="1">
        <f t="array" ref="CU16">ISERROR(MATCH(AK16,$AO$3:$AQ$3,0))*IF(OR(AK16&lt;$M$3,AK16&gt;$BU$36),0,INDEX($M$4:$N$10,WEEKDAY(AK16,2),(AK16&gt;=$M$3)*(AK16&lt;$N$3)+2*(AK16&gt;=$N$3)*(AK16&lt;=$BU$36)))</f>
        <v>8</v>
      </c>
      <c r="CV16" s="83"/>
      <c r="CW16" s="13" cm="1">
        <f t="array" ref="CW16">ISERROR(MATCH(AM16,$AO$3:$AQ$3,0))*IF(OR(AM16&lt;$M$3,AM16&gt;$BU$36),0,INDEX($M$4:$N$10,WEEKDAY(AM16,2),(AM16&gt;=$M$3)*(AM16&lt;$N$3)+2*(AM16&gt;=$N$3)*(AM16&lt;=$BU$36)))</f>
        <v>8</v>
      </c>
      <c r="CX16" s="84"/>
    </row>
    <row r="17" spans="1:102" ht="14.45" customHeight="1" x14ac:dyDescent="0.25">
      <c r="A17" s="29">
        <v>44662</v>
      </c>
      <c r="B17" s="315">
        <v>44672</v>
      </c>
      <c r="C17" s="316"/>
      <c r="D17" s="30" cm="1">
        <f t="array" ref="D17">IF(B17="","",SUMPRODUCT(($Q$2:$AM$32&gt;=A17)*($Q$2:$AM$32&lt;=B17)*($AZ$2:$BV$32&gt;0)))</f>
        <v>7</v>
      </c>
      <c r="E17" s="31"/>
      <c r="J17" s="325" t="s">
        <v>57</v>
      </c>
      <c r="K17" s="327" t="s">
        <v>58</v>
      </c>
      <c r="L17" s="328"/>
      <c r="M17" s="329" t="s">
        <v>59</v>
      </c>
      <c r="P17" s="11">
        <f t="shared" si="1"/>
        <v>44577</v>
      </c>
      <c r="Q17" s="12">
        <f t="shared" si="4"/>
        <v>44577</v>
      </c>
      <c r="R17" s="11">
        <f t="shared" si="4"/>
        <v>44608</v>
      </c>
      <c r="S17" s="12">
        <f t="shared" si="3"/>
        <v>44608</v>
      </c>
      <c r="T17" s="11">
        <f t="shared" si="3"/>
        <v>44636</v>
      </c>
      <c r="U17" s="12">
        <f t="shared" si="3"/>
        <v>44636</v>
      </c>
      <c r="V17" s="11">
        <f t="shared" si="3"/>
        <v>44667</v>
      </c>
      <c r="W17" s="12">
        <f t="shared" si="3"/>
        <v>44667</v>
      </c>
      <c r="X17" s="11">
        <f t="shared" si="3"/>
        <v>44697</v>
      </c>
      <c r="Y17" s="12">
        <f t="shared" si="3"/>
        <v>44697</v>
      </c>
      <c r="Z17" s="11">
        <f t="shared" si="3"/>
        <v>44728</v>
      </c>
      <c r="AA17" s="12">
        <f t="shared" si="3"/>
        <v>44728</v>
      </c>
      <c r="AB17" s="11">
        <f t="shared" si="3"/>
        <v>44758</v>
      </c>
      <c r="AC17" s="12">
        <f t="shared" si="3"/>
        <v>44758</v>
      </c>
      <c r="AD17" s="11">
        <f t="shared" si="3"/>
        <v>44789</v>
      </c>
      <c r="AE17" s="12">
        <f t="shared" si="3"/>
        <v>44789</v>
      </c>
      <c r="AF17" s="11">
        <f t="shared" si="3"/>
        <v>44820</v>
      </c>
      <c r="AG17" s="12">
        <f t="shared" si="3"/>
        <v>44820</v>
      </c>
      <c r="AH17" s="11">
        <f t="shared" si="3"/>
        <v>44850</v>
      </c>
      <c r="AI17" s="12">
        <f t="shared" si="3"/>
        <v>44850</v>
      </c>
      <c r="AJ17" s="11">
        <f t="shared" si="3"/>
        <v>44881</v>
      </c>
      <c r="AK17" s="12">
        <f t="shared" si="3"/>
        <v>44881</v>
      </c>
      <c r="AL17" s="11">
        <f t="shared" si="3"/>
        <v>44911</v>
      </c>
      <c r="AM17" s="12">
        <f t="shared" si="3"/>
        <v>44911</v>
      </c>
      <c r="AO17" s="334"/>
      <c r="AP17" s="334"/>
      <c r="AQ17" s="334"/>
      <c r="AR17" s="334"/>
      <c r="AT17" s="324"/>
      <c r="AU17" s="324"/>
      <c r="AV17" s="324"/>
      <c r="AW17" s="324"/>
      <c r="AY17" s="162"/>
      <c r="AZ17" s="13" cm="1">
        <f t="array" ref="AZ17">ISERROR(MATCH(Q17,Feiertage!$A$8:$A$19,0))*IF(OR(Q17&lt;$M$3,Q17&gt;$BU$36),0,INDEX($M$4:$N$10,WEEKDAY(Q17,2),(Q17&gt;=$M$3)*(Q17&lt;$N$3)+2*(Q17&gt;=$N$3)*(Q17&lt;=$BU$36)))</f>
        <v>0</v>
      </c>
      <c r="BA17" s="83"/>
      <c r="BB17" s="13" cm="1">
        <f t="array" ref="BB17">ISERROR(MATCH(S17,Feiertage!$A$8:$A$19,0))*IF(OR(S17&lt;$M$3,S17&gt;$BU$36),0,INDEX($M$4:$N$10,WEEKDAY(S17,2),(S17&gt;=$M$3)*(S17&lt;$N$3)+2*(S17&gt;=$N$3)*(S17&lt;=$BU$36)))</f>
        <v>8</v>
      </c>
      <c r="BC17" s="83"/>
      <c r="BD17" s="13" cm="1">
        <f t="array" ref="BD17">ISERROR(MATCH(U17,Feiertage!$A$8:$A$19,0))*IF(OR(U17&lt;$M$3,U17&gt;$BU$36),0,INDEX($M$4:$N$10,WEEKDAY(U17,2),(U17&gt;=$M$3)*(U17&lt;$N$3)+2*(U17&gt;=$N$3)*(U17&lt;=$BU$36)))</f>
        <v>8</v>
      </c>
      <c r="BE17" s="83"/>
      <c r="BF17" s="13" cm="1">
        <f t="array" ref="BF17">ISERROR(MATCH(W17,Feiertage!$A$8:$A$19,0))*IF(OR(W17&lt;$M$3,W17&gt;$BU$36),0,INDEX($M$4:$N$10,WEEKDAY(W17,2),(W17&gt;=$M$3)*(W17&lt;$N$3)+2*(W17&gt;=$N$3)*(W17&lt;=$BU$36)))</f>
        <v>0</v>
      </c>
      <c r="BG17" s="83"/>
      <c r="BH17" s="13" cm="1">
        <f t="array" ref="BH17">ISERROR(MATCH(Y17,Feiertage!$A$8:$A$19,0))*IF(OR(Y17&lt;$M$3,Y17&gt;$BU$36),0,INDEX($M$4:$N$10,WEEKDAY(Y17,2),(Y17&gt;=$M$3)*(Y17&lt;$N$3)+2*(Y17&gt;=$N$3)*(Y17&lt;=$BU$36)))</f>
        <v>8</v>
      </c>
      <c r="BI17" s="83"/>
      <c r="BJ17" s="13" cm="1">
        <f t="array" ref="BJ17">ISERROR(MATCH(AA17,Feiertage!$A$8:$A$19,0))*IF(OR(AA17&lt;$M$3,AA17&gt;$BU$36),0,INDEX($M$4:$N$10,WEEKDAY(AA17,2),(AA17&gt;=$M$3)*(AA17&lt;$N$3)+2*(AA17&gt;=$N$3)*(AA17&lt;=$BU$36)))</f>
        <v>8</v>
      </c>
      <c r="BK17" s="83"/>
      <c r="BL17" s="13" cm="1">
        <f t="array" ref="BL17">ISERROR(MATCH(AC17,Feiertage!$A$8:$A$19,0))*IF(OR(AC17&lt;$M$3,AC17&gt;$BU$36),0,INDEX($M$4:$N$10,WEEKDAY(AC17,2),(AC17&gt;=$M$3)*(AC17&lt;$N$3)+2*(AC17&gt;=$N$3)*(AC17&lt;=$BU$36)))</f>
        <v>0</v>
      </c>
      <c r="BM17" s="83"/>
      <c r="BN17" s="13" cm="1">
        <f t="array" ref="BN17">ISERROR(MATCH(AE17,Feiertage!$A$8:$A$19,0))*IF(OR(AE17&lt;$M$3,AE17&gt;$BU$36),0,INDEX($M$4:$N$10,WEEKDAY(AE17,2),(AE17&gt;=$M$3)*(AE17&lt;$N$3)+2*(AE17&gt;=$N$3)*(AE17&lt;=$BU$36)))</f>
        <v>8</v>
      </c>
      <c r="BO17" s="83"/>
      <c r="BP17" s="13" cm="1">
        <f t="array" ref="BP17">ISERROR(MATCH(AG17,Feiertage!$A$8:$A$19,0))*IF(OR(AG17&lt;$M$3,AG17&gt;$BU$36),0,INDEX($M$4:$N$10,WEEKDAY(AG17,2),(AG17&gt;=$M$3)*(AG17&lt;$N$3)+2*(AG17&gt;=$N$3)*(AG17&lt;=$BU$36)))</f>
        <v>0</v>
      </c>
      <c r="BQ17" s="83"/>
      <c r="BR17" s="13" cm="1">
        <f t="array" ref="BR17">ISERROR(MATCH(AI17,Feiertage!$A$8:$A$19,0))*IF(OR(AI17&lt;$M$3,AI17&gt;$BU$36),0,INDEX($M$4:$N$10,WEEKDAY(AI17,2),(AI17&gt;=$M$3)*(AI17&lt;$N$3)+2*(AI17&gt;=$N$3)*(AI17&lt;=$BU$36)))</f>
        <v>0</v>
      </c>
      <c r="BS17" s="83"/>
      <c r="BT17" s="13" cm="1">
        <f t="array" ref="BT17">ISERROR(MATCH(AK17,Feiertage!$A$8:$A$19,0))*IF(OR(AK17&lt;$M$3,AK17&gt;$BU$36),0,INDEX($M$4:$N$10,WEEKDAY(AK17,2),(AK17&gt;=$M$3)*(AK17&lt;$N$3)+2*(AK17&gt;=$N$3)*(AK17&lt;=$BU$36)))</f>
        <v>8</v>
      </c>
      <c r="BU17" s="83"/>
      <c r="BV17" s="13" cm="1">
        <f t="array" ref="BV17">ISERROR(MATCH(AM17,Feiertage!$A$8:$A$19,0))*IF(OR(AM17&lt;$M$3,AM17&gt;$BU$36),0,INDEX($M$4:$N$10,WEEKDAY(AM17,2),(AM17&gt;=$M$3)*(AM17&lt;$N$3)+2*(AM17&gt;=$N$3)*(AM17&lt;=$BU$36)))</f>
        <v>0</v>
      </c>
      <c r="BW17" s="84"/>
      <c r="BZ17" s="162"/>
      <c r="CA17" s="13" cm="1">
        <f t="array" ref="CA17">ISERROR(MATCH(Q17,$AO$3:$AQ$3,0))*IF(OR(Q17&lt;$M$3,Q17&gt;$BU$36),0,INDEX($M$4:$N$10,WEEKDAY(Q17,2),(Q17&gt;=$M$3)*(Q17&lt;$N$3)+2*(Q17&gt;=$N$3)*(Q17&lt;=$BU$36)))</f>
        <v>0</v>
      </c>
      <c r="CB17" s="83"/>
      <c r="CC17" s="13" cm="1">
        <f t="array" ref="CC17">ISERROR(MATCH(S17,$AO$3:$AQ$3,0))*IF(OR(S17&lt;$M$3,S17&gt;$BU$36),0,INDEX($M$4:$N$10,WEEKDAY(S17,2),(S17&gt;=$M$3)*(S17&lt;$N$3)+2*(S17&gt;=$N$3)*(S17&lt;=$BU$36)))</f>
        <v>8</v>
      </c>
      <c r="CD17" s="83"/>
      <c r="CE17" s="13" cm="1">
        <f t="array" ref="CE17">ISERROR(MATCH(U17,$AO$3:$AQ$3,0))*IF(OR(U17&lt;$M$3,U17&gt;$BU$36),0,INDEX($M$4:$N$10,WEEKDAY(U17,2),(U17&gt;=$M$3)*(U17&lt;$N$3)+2*(U17&gt;=$N$3)*(U17&lt;=$BU$36)))</f>
        <v>8</v>
      </c>
      <c r="CF17" s="83"/>
      <c r="CG17" s="13" cm="1">
        <f t="array" ref="CG17">ISERROR(MATCH(W17,$AO$3:$AQ$3,0))*IF(OR(W17&lt;$M$3,W17&gt;$BU$36),0,INDEX($M$4:$N$10,WEEKDAY(W17,2),(W17&gt;=$M$3)*(W17&lt;$N$3)+2*(W17&gt;=$N$3)*(W17&lt;=$BU$36)))</f>
        <v>0</v>
      </c>
      <c r="CH17" s="83"/>
      <c r="CI17" s="13" cm="1">
        <f t="array" ref="CI17">ISERROR(MATCH(Y17,$AO$3:$AQ$3,0))*IF(OR(Y17&lt;$M$3,Y17&gt;$BU$36),0,INDEX($M$4:$N$10,WEEKDAY(Y17,2),(Y17&gt;=$M$3)*(Y17&lt;$N$3)+2*(Y17&gt;=$N$3)*(Y17&lt;=$BU$36)))</f>
        <v>8</v>
      </c>
      <c r="CJ17" s="83"/>
      <c r="CK17" s="13" cm="1">
        <f t="array" ref="CK17">ISERROR(MATCH(AA17,$AO$3:$AQ$3,0))*IF(OR(AA17&lt;$M$3,AA17&gt;$BU$36),0,INDEX($M$4:$N$10,WEEKDAY(AA17,2),(AA17&gt;=$M$3)*(AA17&lt;$N$3)+2*(AA17&gt;=$N$3)*(AA17&lt;=$BU$36)))</f>
        <v>8</v>
      </c>
      <c r="CL17" s="83"/>
      <c r="CM17" s="13" cm="1">
        <f t="array" ref="CM17">ISERROR(MATCH(AC17,$AO$3:$AQ$3,0))*IF(OR(AC17&lt;$M$3,AC17&gt;$BU$36),0,INDEX($M$4:$N$10,WEEKDAY(AC17,2),(AC17&gt;=$M$3)*(AC17&lt;$N$3)+2*(AC17&gt;=$N$3)*(AC17&lt;=$BU$36)))</f>
        <v>0</v>
      </c>
      <c r="CN17" s="83"/>
      <c r="CO17" s="13" cm="1">
        <f t="array" ref="CO17">ISERROR(MATCH(AE17,$AO$3:$AQ$3,0))*IF(OR(AE17&lt;$M$3,AE17&gt;$BU$36),0,INDEX($M$4:$N$10,WEEKDAY(AE17,2),(AE17&gt;=$M$3)*(AE17&lt;$N$3)+2*(AE17&gt;=$N$3)*(AE17&lt;=$BU$36)))</f>
        <v>8</v>
      </c>
      <c r="CP17" s="83"/>
      <c r="CQ17" s="13" cm="1">
        <f t="array" ref="CQ17">ISERROR(MATCH(AG17,$AO$3:$AQ$3,0))*IF(OR(AG17&lt;$M$3,AG17&gt;$BU$36),0,INDEX($M$4:$N$10,WEEKDAY(AG17,2),(AG17&gt;=$M$3)*(AG17&lt;$N$3)+2*(AG17&gt;=$N$3)*(AG17&lt;=$BU$36)))</f>
        <v>0</v>
      </c>
      <c r="CR17" s="83"/>
      <c r="CS17" s="13" cm="1">
        <f t="array" ref="CS17">ISERROR(MATCH(AI17,$AO$3:$AQ$3,0))*IF(OR(AI17&lt;$M$3,AI17&gt;$BU$36),0,INDEX($M$4:$N$10,WEEKDAY(AI17,2),(AI17&gt;=$M$3)*(AI17&lt;$N$3)+2*(AI17&gt;=$N$3)*(AI17&lt;=$BU$36)))</f>
        <v>0</v>
      </c>
      <c r="CT17" s="83"/>
      <c r="CU17" s="13" cm="1">
        <f t="array" ref="CU17">ISERROR(MATCH(AK17,$AO$3:$AQ$3,0))*IF(OR(AK17&lt;$M$3,AK17&gt;$BU$36),0,INDEX($M$4:$N$10,WEEKDAY(AK17,2),(AK17&gt;=$M$3)*(AK17&lt;$N$3)+2*(AK17&gt;=$N$3)*(AK17&lt;=$BU$36)))</f>
        <v>8</v>
      </c>
      <c r="CV17" s="83"/>
      <c r="CW17" s="13" cm="1">
        <f t="array" ref="CW17">ISERROR(MATCH(AM17,$AO$3:$AQ$3,0))*IF(OR(AM17&lt;$M$3,AM17&gt;$BU$36),0,INDEX($M$4:$N$10,WEEKDAY(AM17,2),(AM17&gt;=$M$3)*(AM17&lt;$N$3)+2*(AM17&gt;=$N$3)*(AM17&lt;=$BU$36)))</f>
        <v>0</v>
      </c>
      <c r="CX17" s="84"/>
    </row>
    <row r="18" spans="1:102" ht="14.45" customHeight="1" x14ac:dyDescent="0.25">
      <c r="A18" s="29">
        <v>44739</v>
      </c>
      <c r="B18" s="315">
        <v>44750</v>
      </c>
      <c r="C18" s="316"/>
      <c r="D18" s="30" cm="1">
        <f t="array" ref="D18">IF(B18="","",SUMPRODUCT(($Q$2:$AM$32&gt;=A18)*($Q$2:$AM$32&lt;=B18)*($AZ$2:$BV$32&gt;0)))</f>
        <v>8</v>
      </c>
      <c r="H18" s="77" t="s">
        <v>60</v>
      </c>
      <c r="I18" s="33"/>
      <c r="J18" s="326"/>
      <c r="K18" s="19">
        <v>0.3</v>
      </c>
      <c r="L18" s="19">
        <v>1</v>
      </c>
      <c r="M18" s="329"/>
      <c r="N18" s="34" t="s">
        <v>61</v>
      </c>
      <c r="P18" s="11">
        <f t="shared" si="1"/>
        <v>44578</v>
      </c>
      <c r="Q18" s="12">
        <f t="shared" si="4"/>
        <v>44578</v>
      </c>
      <c r="R18" s="11">
        <f t="shared" si="4"/>
        <v>44609</v>
      </c>
      <c r="S18" s="12">
        <f t="shared" si="3"/>
        <v>44609</v>
      </c>
      <c r="T18" s="11">
        <f t="shared" si="3"/>
        <v>44637</v>
      </c>
      <c r="U18" s="12">
        <f t="shared" si="3"/>
        <v>44637</v>
      </c>
      <c r="V18" s="11">
        <f t="shared" si="3"/>
        <v>44668</v>
      </c>
      <c r="W18" s="12">
        <f t="shared" si="3"/>
        <v>44668</v>
      </c>
      <c r="X18" s="11">
        <f t="shared" si="3"/>
        <v>44698</v>
      </c>
      <c r="Y18" s="12">
        <f t="shared" si="3"/>
        <v>44698</v>
      </c>
      <c r="Z18" s="11">
        <f t="shared" si="3"/>
        <v>44729</v>
      </c>
      <c r="AA18" s="12">
        <f t="shared" si="3"/>
        <v>44729</v>
      </c>
      <c r="AB18" s="11">
        <f t="shared" si="3"/>
        <v>44759</v>
      </c>
      <c r="AC18" s="12">
        <f t="shared" si="3"/>
        <v>44759</v>
      </c>
      <c r="AD18" s="11">
        <f t="shared" si="3"/>
        <v>44790</v>
      </c>
      <c r="AE18" s="12">
        <f t="shared" si="3"/>
        <v>44790</v>
      </c>
      <c r="AF18" s="11">
        <f t="shared" si="3"/>
        <v>44821</v>
      </c>
      <c r="AG18" s="12">
        <f t="shared" si="3"/>
        <v>44821</v>
      </c>
      <c r="AH18" s="11">
        <f t="shared" si="3"/>
        <v>44851</v>
      </c>
      <c r="AI18" s="12">
        <f t="shared" si="3"/>
        <v>44851</v>
      </c>
      <c r="AJ18" s="11">
        <f t="shared" si="3"/>
        <v>44882</v>
      </c>
      <c r="AK18" s="12">
        <f t="shared" si="3"/>
        <v>44882</v>
      </c>
      <c r="AL18" s="11">
        <f t="shared" si="3"/>
        <v>44912</v>
      </c>
      <c r="AM18" s="12">
        <f t="shared" si="3"/>
        <v>44912</v>
      </c>
      <c r="AO18" s="330" t="s">
        <v>55</v>
      </c>
      <c r="AP18" s="330"/>
      <c r="AQ18" s="330" t="s">
        <v>56</v>
      </c>
      <c r="AR18" s="330"/>
      <c r="AT18" s="331" t="s">
        <v>55</v>
      </c>
      <c r="AU18" s="331"/>
      <c r="AV18" s="331" t="s">
        <v>56</v>
      </c>
      <c r="AW18" s="331"/>
      <c r="AY18" s="162"/>
      <c r="AZ18" s="13" cm="1">
        <f t="array" ref="AZ18">ISERROR(MATCH(Q18,Feiertage!$A$8:$A$19,0))*IF(OR(Q18&lt;$M$3,Q18&gt;$BU$36),0,INDEX($M$4:$N$10,WEEKDAY(Q18,2),(Q18&gt;=$M$3)*(Q18&lt;$N$3)+2*(Q18&gt;=$N$3)*(Q18&lt;=$BU$36)))</f>
        <v>8</v>
      </c>
      <c r="BA18" s="83"/>
      <c r="BB18" s="13" cm="1">
        <f t="array" ref="BB18">ISERROR(MATCH(S18,Feiertage!$A$8:$A$19,0))*IF(OR(S18&lt;$M$3,S18&gt;$BU$36),0,INDEX($M$4:$N$10,WEEKDAY(S18,2),(S18&gt;=$M$3)*(S18&lt;$N$3)+2*(S18&gt;=$N$3)*(S18&lt;=$BU$36)))</f>
        <v>8</v>
      </c>
      <c r="BC18" s="83"/>
      <c r="BD18" s="13" cm="1">
        <f t="array" ref="BD18">ISERROR(MATCH(U18,Feiertage!$A$8:$A$19,0))*IF(OR(U18&lt;$M$3,U18&gt;$BU$36),0,INDEX($M$4:$N$10,WEEKDAY(U18,2),(U18&gt;=$M$3)*(U18&lt;$N$3)+2*(U18&gt;=$N$3)*(U18&lt;=$BU$36)))</f>
        <v>8</v>
      </c>
      <c r="BE18" s="83"/>
      <c r="BF18" s="13" cm="1">
        <f t="array" ref="BF18">ISERROR(MATCH(W18,Feiertage!$A$8:$A$19,0))*IF(OR(W18&lt;$M$3,W18&gt;$BU$36),0,INDEX($M$4:$N$10,WEEKDAY(W18,2),(W18&gt;=$M$3)*(W18&lt;$N$3)+2*(W18&gt;=$N$3)*(W18&lt;=$BU$36)))</f>
        <v>0</v>
      </c>
      <c r="BG18" s="83"/>
      <c r="BH18" s="13" cm="1">
        <f t="array" ref="BH18">ISERROR(MATCH(Y18,Feiertage!$A$8:$A$19,0))*IF(OR(Y18&lt;$M$3,Y18&gt;$BU$36),0,INDEX($M$4:$N$10,WEEKDAY(Y18,2),(Y18&gt;=$M$3)*(Y18&lt;$N$3)+2*(Y18&gt;=$N$3)*(Y18&lt;=$BU$36)))</f>
        <v>8</v>
      </c>
      <c r="BI18" s="83"/>
      <c r="BJ18" s="13" cm="1">
        <f t="array" ref="BJ18">ISERROR(MATCH(AA18,Feiertage!$A$8:$A$19,0))*IF(OR(AA18&lt;$M$3,AA18&gt;$BU$36),0,INDEX($M$4:$N$10,WEEKDAY(AA18,2),(AA18&gt;=$M$3)*(AA18&lt;$N$3)+2*(AA18&gt;=$N$3)*(AA18&lt;=$BU$36)))</f>
        <v>0</v>
      </c>
      <c r="BK18" s="83"/>
      <c r="BL18" s="13" cm="1">
        <f t="array" ref="BL18">ISERROR(MATCH(AC18,Feiertage!$A$8:$A$19,0))*IF(OR(AC18&lt;$M$3,AC18&gt;$BU$36),0,INDEX($M$4:$N$10,WEEKDAY(AC18,2),(AC18&gt;=$M$3)*(AC18&lt;$N$3)+2*(AC18&gt;=$N$3)*(AC18&lt;=$BU$36)))</f>
        <v>0</v>
      </c>
      <c r="BM18" s="83"/>
      <c r="BN18" s="13" cm="1">
        <f t="array" ref="BN18">ISERROR(MATCH(AE18,Feiertage!$A$8:$A$19,0))*IF(OR(AE18&lt;$M$3,AE18&gt;$BU$36),0,INDEX($M$4:$N$10,WEEKDAY(AE18,2),(AE18&gt;=$M$3)*(AE18&lt;$N$3)+2*(AE18&gt;=$N$3)*(AE18&lt;=$BU$36)))</f>
        <v>8</v>
      </c>
      <c r="BO18" s="83"/>
      <c r="BP18" s="13" cm="1">
        <f t="array" ref="BP18">ISERROR(MATCH(AG18,Feiertage!$A$8:$A$19,0))*IF(OR(AG18&lt;$M$3,AG18&gt;$BU$36),0,INDEX($M$4:$N$10,WEEKDAY(AG18,2),(AG18&gt;=$M$3)*(AG18&lt;$N$3)+2*(AG18&gt;=$N$3)*(AG18&lt;=$BU$36)))</f>
        <v>0</v>
      </c>
      <c r="BQ18" s="83"/>
      <c r="BR18" s="13" cm="1">
        <f t="array" ref="BR18">ISERROR(MATCH(AI18,Feiertage!$A$8:$A$19,0))*IF(OR(AI18&lt;$M$3,AI18&gt;$BU$36),0,INDEX($M$4:$N$10,WEEKDAY(AI18,2),(AI18&gt;=$M$3)*(AI18&lt;$N$3)+2*(AI18&gt;=$N$3)*(AI18&lt;=$BU$36)))</f>
        <v>8</v>
      </c>
      <c r="BS18" s="83"/>
      <c r="BT18" s="13" cm="1">
        <f t="array" ref="BT18">ISERROR(MATCH(AK18,Feiertage!$A$8:$A$19,0))*IF(OR(AK18&lt;$M$3,AK18&gt;$BU$36),0,INDEX($M$4:$N$10,WEEKDAY(AK18,2),(AK18&gt;=$M$3)*(AK18&lt;$N$3)+2*(AK18&gt;=$N$3)*(AK18&lt;=$BU$36)))</f>
        <v>8</v>
      </c>
      <c r="BU18" s="83"/>
      <c r="BV18" s="13" cm="1">
        <f t="array" ref="BV18">ISERROR(MATCH(AM18,Feiertage!$A$8:$A$19,0))*IF(OR(AM18&lt;$M$3,AM18&gt;$BU$36),0,INDEX($M$4:$N$10,WEEKDAY(AM18,2),(AM18&gt;=$M$3)*(AM18&lt;$N$3)+2*(AM18&gt;=$N$3)*(AM18&lt;=$BU$36)))</f>
        <v>0</v>
      </c>
      <c r="BW18" s="84"/>
      <c r="BZ18" s="162"/>
      <c r="CA18" s="13" cm="1">
        <f t="array" ref="CA18">ISERROR(MATCH(Q18,$AO$3:$AQ$3,0))*IF(OR(Q18&lt;$M$3,Q18&gt;$BU$36),0,INDEX($M$4:$N$10,WEEKDAY(Q18,2),(Q18&gt;=$M$3)*(Q18&lt;$N$3)+2*(Q18&gt;=$N$3)*(Q18&lt;=$BU$36)))</f>
        <v>8</v>
      </c>
      <c r="CB18" s="83"/>
      <c r="CC18" s="13" cm="1">
        <f t="array" ref="CC18">ISERROR(MATCH(S18,$AO$3:$AQ$3,0))*IF(OR(S18&lt;$M$3,S18&gt;$BU$36),0,INDEX($M$4:$N$10,WEEKDAY(S18,2),(S18&gt;=$M$3)*(S18&lt;$N$3)+2*(S18&gt;=$N$3)*(S18&lt;=$BU$36)))</f>
        <v>8</v>
      </c>
      <c r="CD18" s="83"/>
      <c r="CE18" s="13" cm="1">
        <f t="array" ref="CE18">ISERROR(MATCH(U18,$AO$3:$AQ$3,0))*IF(OR(U18&lt;$M$3,U18&gt;$BU$36),0,INDEX($M$4:$N$10,WEEKDAY(U18,2),(U18&gt;=$M$3)*(U18&lt;$N$3)+2*(U18&gt;=$N$3)*(U18&lt;=$BU$36)))</f>
        <v>8</v>
      </c>
      <c r="CF18" s="83"/>
      <c r="CG18" s="13" cm="1">
        <f t="array" ref="CG18">ISERROR(MATCH(W18,$AO$3:$AQ$3,0))*IF(OR(W18&lt;$M$3,W18&gt;$BU$36),0,INDEX($M$4:$N$10,WEEKDAY(W18,2),(W18&gt;=$M$3)*(W18&lt;$N$3)+2*(W18&gt;=$N$3)*(W18&lt;=$BU$36)))</f>
        <v>0</v>
      </c>
      <c r="CH18" s="83"/>
      <c r="CI18" s="13" cm="1">
        <f t="array" ref="CI18">ISERROR(MATCH(Y18,$AO$3:$AQ$3,0))*IF(OR(Y18&lt;$M$3,Y18&gt;$BU$36),0,INDEX($M$4:$N$10,WEEKDAY(Y18,2),(Y18&gt;=$M$3)*(Y18&lt;$N$3)+2*(Y18&gt;=$N$3)*(Y18&lt;=$BU$36)))</f>
        <v>8</v>
      </c>
      <c r="CJ18" s="83"/>
      <c r="CK18" s="13" cm="1">
        <f t="array" ref="CK18">ISERROR(MATCH(AA18,$AO$3:$AQ$3,0))*IF(OR(AA18&lt;$M$3,AA18&gt;$BU$36),0,INDEX($M$4:$N$10,WEEKDAY(AA18,2),(AA18&gt;=$M$3)*(AA18&lt;$N$3)+2*(AA18&gt;=$N$3)*(AA18&lt;=$BU$36)))</f>
        <v>0</v>
      </c>
      <c r="CL18" s="83"/>
      <c r="CM18" s="13" cm="1">
        <f t="array" ref="CM18">ISERROR(MATCH(AC18,$AO$3:$AQ$3,0))*IF(OR(AC18&lt;$M$3,AC18&gt;$BU$36),0,INDEX($M$4:$N$10,WEEKDAY(AC18,2),(AC18&gt;=$M$3)*(AC18&lt;$N$3)+2*(AC18&gt;=$N$3)*(AC18&lt;=$BU$36)))</f>
        <v>0</v>
      </c>
      <c r="CN18" s="83"/>
      <c r="CO18" s="13" cm="1">
        <f t="array" ref="CO18">ISERROR(MATCH(AE18,$AO$3:$AQ$3,0))*IF(OR(AE18&lt;$M$3,AE18&gt;$BU$36),0,INDEX($M$4:$N$10,WEEKDAY(AE18,2),(AE18&gt;=$M$3)*(AE18&lt;$N$3)+2*(AE18&gt;=$N$3)*(AE18&lt;=$BU$36)))</f>
        <v>8</v>
      </c>
      <c r="CP18" s="83"/>
      <c r="CQ18" s="13" cm="1">
        <f t="array" ref="CQ18">ISERROR(MATCH(AG18,$AO$3:$AQ$3,0))*IF(OR(AG18&lt;$M$3,AG18&gt;$BU$36),0,INDEX($M$4:$N$10,WEEKDAY(AG18,2),(AG18&gt;=$M$3)*(AG18&lt;$N$3)+2*(AG18&gt;=$N$3)*(AG18&lt;=$BU$36)))</f>
        <v>0</v>
      </c>
      <c r="CR18" s="83"/>
      <c r="CS18" s="13" cm="1">
        <f t="array" ref="CS18">ISERROR(MATCH(AI18,$AO$3:$AQ$3,0))*IF(OR(AI18&lt;$M$3,AI18&gt;$BU$36),0,INDEX($M$4:$N$10,WEEKDAY(AI18,2),(AI18&gt;=$M$3)*(AI18&lt;$N$3)+2*(AI18&gt;=$N$3)*(AI18&lt;=$BU$36)))</f>
        <v>8</v>
      </c>
      <c r="CT18" s="83"/>
      <c r="CU18" s="13" cm="1">
        <f t="array" ref="CU18">ISERROR(MATCH(AK18,$AO$3:$AQ$3,0))*IF(OR(AK18&lt;$M$3,AK18&gt;$BU$36),0,INDEX($M$4:$N$10,WEEKDAY(AK18,2),(AK18&gt;=$M$3)*(AK18&lt;$N$3)+2*(AK18&gt;=$N$3)*(AK18&lt;=$BU$36)))</f>
        <v>8</v>
      </c>
      <c r="CV18" s="83"/>
      <c r="CW18" s="13" cm="1">
        <f t="array" ref="CW18">ISERROR(MATCH(AM18,$AO$3:$AQ$3,0))*IF(OR(AM18&lt;$M$3,AM18&gt;$BU$36),0,INDEX($M$4:$N$10,WEEKDAY(AM18,2),(AM18&gt;=$M$3)*(AM18&lt;$N$3)+2*(AM18&gt;=$N$3)*(AM18&lt;=$BU$36)))</f>
        <v>0</v>
      </c>
      <c r="CX18" s="84"/>
    </row>
    <row r="19" spans="1:102" ht="14.45" customHeight="1" x14ac:dyDescent="0.25">
      <c r="A19" s="29">
        <v>44839</v>
      </c>
      <c r="B19" s="315">
        <v>44839</v>
      </c>
      <c r="C19" s="316"/>
      <c r="D19" s="30" cm="1">
        <f t="array" ref="D19">IF(B19="","",SUMPRODUCT(($Q$2:$AM$32&gt;=A19)*($Q$2:$AM$32&lt;=B19)*($AZ$2:$BV$32&gt;0)))</f>
        <v>1</v>
      </c>
      <c r="G19" s="312">
        <f>DATE($A$1,1,1)</f>
        <v>44562</v>
      </c>
      <c r="H19" s="313"/>
      <c r="I19" s="82">
        <f>COUNTIF($AZ$2:$AZ$32,"&gt;0")</f>
        <v>17</v>
      </c>
      <c r="J19" s="35">
        <f>IF($D$4="",SUM($CA$2:$CA$32),SUM($AZ$2:$AZ$32))</f>
        <v>136</v>
      </c>
      <c r="K19" s="34"/>
      <c r="L19" s="32"/>
      <c r="M19" s="36"/>
      <c r="N19" s="37">
        <f>IF($D$4="",(MAX(MIN(EDATE(G19,1),$N$3)-MAX(G19,$M$3),0))/(EDATE(G19,1)-G19)*($D$6*$J19)+MAX(MIN(EDATE(G19,1),$BU$36)-MAX(G19,$N$3),0)/(EDATE(G19,1)-G19)*($D$7*$J19+$H$7),(MAX(MIN(EDATE(G19,1),$N$3)-MAX(G19,$M$3),0))/(EDATE(G19,1)-G19)*($D$4+$H$4)+MAX(MIN(EDATE(G19,1),$BU$36)-MAX(G19,$N$3),0)/(EDATE(G19,1)-G19)*($D$5+$H$5))</f>
        <v>2856</v>
      </c>
      <c r="O19" s="76" t="s">
        <v>100</v>
      </c>
      <c r="P19" s="11">
        <f t="shared" si="1"/>
        <v>44579</v>
      </c>
      <c r="Q19" s="12">
        <f t="shared" si="4"/>
        <v>44579</v>
      </c>
      <c r="R19" s="11">
        <f t="shared" si="4"/>
        <v>44610</v>
      </c>
      <c r="S19" s="12">
        <f t="shared" si="3"/>
        <v>44610</v>
      </c>
      <c r="T19" s="11">
        <f t="shared" si="3"/>
        <v>44638</v>
      </c>
      <c r="U19" s="12">
        <f t="shared" si="3"/>
        <v>44638</v>
      </c>
      <c r="V19" s="11">
        <f t="shared" si="3"/>
        <v>44669</v>
      </c>
      <c r="W19" s="12">
        <f t="shared" si="3"/>
        <v>44669</v>
      </c>
      <c r="X19" s="11">
        <f t="shared" si="3"/>
        <v>44699</v>
      </c>
      <c r="Y19" s="12">
        <f t="shared" si="3"/>
        <v>44699</v>
      </c>
      <c r="Z19" s="11">
        <f t="shared" si="3"/>
        <v>44730</v>
      </c>
      <c r="AA19" s="12">
        <f t="shared" si="3"/>
        <v>44730</v>
      </c>
      <c r="AB19" s="11">
        <f t="shared" si="3"/>
        <v>44760</v>
      </c>
      <c r="AC19" s="12">
        <f t="shared" si="3"/>
        <v>44760</v>
      </c>
      <c r="AD19" s="11">
        <f t="shared" si="3"/>
        <v>44791</v>
      </c>
      <c r="AE19" s="12">
        <f t="shared" si="3"/>
        <v>44791</v>
      </c>
      <c r="AF19" s="11">
        <f t="shared" si="3"/>
        <v>44822</v>
      </c>
      <c r="AG19" s="12">
        <f t="shared" si="3"/>
        <v>44822</v>
      </c>
      <c r="AH19" s="11">
        <f t="shared" si="3"/>
        <v>44852</v>
      </c>
      <c r="AI19" s="12">
        <f t="shared" si="3"/>
        <v>44852</v>
      </c>
      <c r="AJ19" s="11">
        <f t="shared" si="3"/>
        <v>44883</v>
      </c>
      <c r="AK19" s="12">
        <f t="shared" si="3"/>
        <v>44883</v>
      </c>
      <c r="AL19" s="11">
        <f t="shared" si="3"/>
        <v>44913</v>
      </c>
      <c r="AM19" s="12">
        <f t="shared" si="3"/>
        <v>44913</v>
      </c>
      <c r="AO19" s="308"/>
      <c r="AP19" s="308"/>
      <c r="AQ19" s="308"/>
      <c r="AR19" s="308"/>
      <c r="AT19" s="323"/>
      <c r="AU19" s="323"/>
      <c r="AV19" s="323"/>
      <c r="AW19" s="323"/>
      <c r="AY19" s="162"/>
      <c r="AZ19" s="13" cm="1">
        <f t="array" ref="AZ19">ISERROR(MATCH(Q19,Feiertage!$A$8:$A$19,0))*IF(OR(Q19&lt;$M$3,Q19&gt;$BU$36),0,INDEX($M$4:$N$10,WEEKDAY(Q19,2),(Q19&gt;=$M$3)*(Q19&lt;$N$3)+2*(Q19&gt;=$N$3)*(Q19&lt;=$BU$36)))</f>
        <v>8</v>
      </c>
      <c r="BA19" s="83"/>
      <c r="BB19" s="13" cm="1">
        <f t="array" ref="BB19">ISERROR(MATCH(S19,Feiertage!$A$8:$A$19,0))*IF(OR(S19&lt;$M$3,S19&gt;$BU$36),0,INDEX($M$4:$N$10,WEEKDAY(S19,2),(S19&gt;=$M$3)*(S19&lt;$N$3)+2*(S19&gt;=$N$3)*(S19&lt;=$BU$36)))</f>
        <v>0</v>
      </c>
      <c r="BC19" s="83"/>
      <c r="BD19" s="13" cm="1">
        <f t="array" ref="BD19">ISERROR(MATCH(U19,Feiertage!$A$8:$A$19,0))*IF(OR(U19&lt;$M$3,U19&gt;$BU$36),0,INDEX($M$4:$N$10,WEEKDAY(U19,2),(U19&gt;=$M$3)*(U19&lt;$N$3)+2*(U19&gt;=$N$3)*(U19&lt;=$BU$36)))</f>
        <v>0</v>
      </c>
      <c r="BE19" s="83"/>
      <c r="BF19" s="13" cm="1">
        <f t="array" ref="BF19">ISERROR(MATCH(W19,Feiertage!$A$8:$A$19,0))*IF(OR(W19&lt;$M$3,W19&gt;$BU$36),0,INDEX($M$4:$N$10,WEEKDAY(W19,2),(W19&gt;=$M$3)*(W19&lt;$N$3)+2*(W19&gt;=$N$3)*(W19&lt;=$BU$36)))</f>
        <v>0</v>
      </c>
      <c r="BG19" s="83"/>
      <c r="BH19" s="13" cm="1">
        <f t="array" ref="BH19">ISERROR(MATCH(Y19,Feiertage!$A$8:$A$19,0))*IF(OR(Y19&lt;$M$3,Y19&gt;$BU$36),0,INDEX($M$4:$N$10,WEEKDAY(Y19,2),(Y19&gt;=$M$3)*(Y19&lt;$N$3)+2*(Y19&gt;=$N$3)*(Y19&lt;=$BU$36)))</f>
        <v>8</v>
      </c>
      <c r="BI19" s="83"/>
      <c r="BJ19" s="13" cm="1">
        <f t="array" ref="BJ19">ISERROR(MATCH(AA19,Feiertage!$A$8:$A$19,0))*IF(OR(AA19&lt;$M$3,AA19&gt;$BU$36),0,INDEX($M$4:$N$10,WEEKDAY(AA19,2),(AA19&gt;=$M$3)*(AA19&lt;$N$3)+2*(AA19&gt;=$N$3)*(AA19&lt;=$BU$36)))</f>
        <v>0</v>
      </c>
      <c r="BK19" s="83"/>
      <c r="BL19" s="13" cm="1">
        <f t="array" ref="BL19">ISERROR(MATCH(AC19,Feiertage!$A$8:$A$19,0))*IF(OR(AC19&lt;$M$3,AC19&gt;$BU$36),0,INDEX($M$4:$N$10,WEEKDAY(AC19,2),(AC19&gt;=$M$3)*(AC19&lt;$N$3)+2*(AC19&gt;=$N$3)*(AC19&lt;=$BU$36)))</f>
        <v>8</v>
      </c>
      <c r="BM19" s="83"/>
      <c r="BN19" s="13" cm="1">
        <f t="array" ref="BN19">ISERROR(MATCH(AE19,Feiertage!$A$8:$A$19,0))*IF(OR(AE19&lt;$M$3,AE19&gt;$BU$36),0,INDEX($M$4:$N$10,WEEKDAY(AE19,2),(AE19&gt;=$M$3)*(AE19&lt;$N$3)+2*(AE19&gt;=$N$3)*(AE19&lt;=$BU$36)))</f>
        <v>8</v>
      </c>
      <c r="BO19" s="83"/>
      <c r="BP19" s="13" cm="1">
        <f t="array" ref="BP19">ISERROR(MATCH(AG19,Feiertage!$A$8:$A$19,0))*IF(OR(AG19&lt;$M$3,AG19&gt;$BU$36),0,INDEX($M$4:$N$10,WEEKDAY(AG19,2),(AG19&gt;=$M$3)*(AG19&lt;$N$3)+2*(AG19&gt;=$N$3)*(AG19&lt;=$BU$36)))</f>
        <v>0</v>
      </c>
      <c r="BQ19" s="83"/>
      <c r="BR19" s="13" cm="1">
        <f t="array" ref="BR19">ISERROR(MATCH(AI19,Feiertage!$A$8:$A$19,0))*IF(OR(AI19&lt;$M$3,AI19&gt;$BU$36),0,INDEX($M$4:$N$10,WEEKDAY(AI19,2),(AI19&gt;=$M$3)*(AI19&lt;$N$3)+2*(AI19&gt;=$N$3)*(AI19&lt;=$BU$36)))</f>
        <v>8</v>
      </c>
      <c r="BS19" s="83"/>
      <c r="BT19" s="13" cm="1">
        <f t="array" ref="BT19">ISERROR(MATCH(AK19,Feiertage!$A$8:$A$19,0))*IF(OR(AK19&lt;$M$3,AK19&gt;$BU$36),0,INDEX($M$4:$N$10,WEEKDAY(AK19,2),(AK19&gt;=$M$3)*(AK19&lt;$N$3)+2*(AK19&gt;=$N$3)*(AK19&lt;=$BU$36)))</f>
        <v>0</v>
      </c>
      <c r="BU19" s="83"/>
      <c r="BV19" s="13" cm="1">
        <f t="array" ref="BV19">ISERROR(MATCH(AM19,Feiertage!$A$8:$A$19,0))*IF(OR(AM19&lt;$M$3,AM19&gt;$BU$36),0,INDEX($M$4:$N$10,WEEKDAY(AM19,2),(AM19&gt;=$M$3)*(AM19&lt;$N$3)+2*(AM19&gt;=$N$3)*(AM19&lt;=$BU$36)))</f>
        <v>0</v>
      </c>
      <c r="BW19" s="84"/>
      <c r="BZ19" s="162"/>
      <c r="CA19" s="13" cm="1">
        <f t="array" ref="CA19">ISERROR(MATCH(Q19,$AO$3:$AQ$3,0))*IF(OR(Q19&lt;$M$3,Q19&gt;$BU$36),0,INDEX($M$4:$N$10,WEEKDAY(Q19,2),(Q19&gt;=$M$3)*(Q19&lt;$N$3)+2*(Q19&gt;=$N$3)*(Q19&lt;=$BU$36)))</f>
        <v>8</v>
      </c>
      <c r="CB19" s="83"/>
      <c r="CC19" s="13" cm="1">
        <f t="array" ref="CC19">ISERROR(MATCH(S19,$AO$3:$AQ$3,0))*IF(OR(S19&lt;$M$3,S19&gt;$BU$36),0,INDEX($M$4:$N$10,WEEKDAY(S19,2),(S19&gt;=$M$3)*(S19&lt;$N$3)+2*(S19&gt;=$N$3)*(S19&lt;=$BU$36)))</f>
        <v>0</v>
      </c>
      <c r="CD19" s="83"/>
      <c r="CE19" s="13" cm="1">
        <f t="array" ref="CE19">ISERROR(MATCH(U19,$AO$3:$AQ$3,0))*IF(OR(U19&lt;$M$3,U19&gt;$BU$36),0,INDEX($M$4:$N$10,WEEKDAY(U19,2),(U19&gt;=$M$3)*(U19&lt;$N$3)+2*(U19&gt;=$N$3)*(U19&lt;=$BU$36)))</f>
        <v>0</v>
      </c>
      <c r="CF19" s="83"/>
      <c r="CG19" s="13" cm="1">
        <f t="array" ref="CG19">ISERROR(MATCH(W19,$AO$3:$AQ$3,0))*IF(OR(W19&lt;$M$3,W19&gt;$BU$36),0,INDEX($M$4:$N$10,WEEKDAY(W19,2),(W19&gt;=$M$3)*(W19&lt;$N$3)+2*(W19&gt;=$N$3)*(W19&lt;=$BU$36)))</f>
        <v>8</v>
      </c>
      <c r="CH19" s="83"/>
      <c r="CI19" s="13" cm="1">
        <f t="array" ref="CI19">ISERROR(MATCH(Y19,$AO$3:$AQ$3,0))*IF(OR(Y19&lt;$M$3,Y19&gt;$BU$36),0,INDEX($M$4:$N$10,WEEKDAY(Y19,2),(Y19&gt;=$M$3)*(Y19&lt;$N$3)+2*(Y19&gt;=$N$3)*(Y19&lt;=$BU$36)))</f>
        <v>8</v>
      </c>
      <c r="CJ19" s="83"/>
      <c r="CK19" s="13" cm="1">
        <f t="array" ref="CK19">ISERROR(MATCH(AA19,$AO$3:$AQ$3,0))*IF(OR(AA19&lt;$M$3,AA19&gt;$BU$36),0,INDEX($M$4:$N$10,WEEKDAY(AA19,2),(AA19&gt;=$M$3)*(AA19&lt;$N$3)+2*(AA19&gt;=$N$3)*(AA19&lt;=$BU$36)))</f>
        <v>0</v>
      </c>
      <c r="CL19" s="83"/>
      <c r="CM19" s="13" cm="1">
        <f t="array" ref="CM19">ISERROR(MATCH(AC19,$AO$3:$AQ$3,0))*IF(OR(AC19&lt;$M$3,AC19&gt;$BU$36),0,INDEX($M$4:$N$10,WEEKDAY(AC19,2),(AC19&gt;=$M$3)*(AC19&lt;$N$3)+2*(AC19&gt;=$N$3)*(AC19&lt;=$BU$36)))</f>
        <v>8</v>
      </c>
      <c r="CN19" s="83"/>
      <c r="CO19" s="13" cm="1">
        <f t="array" ref="CO19">ISERROR(MATCH(AE19,$AO$3:$AQ$3,0))*IF(OR(AE19&lt;$M$3,AE19&gt;$BU$36),0,INDEX($M$4:$N$10,WEEKDAY(AE19,2),(AE19&gt;=$M$3)*(AE19&lt;$N$3)+2*(AE19&gt;=$N$3)*(AE19&lt;=$BU$36)))</f>
        <v>8</v>
      </c>
      <c r="CP19" s="83"/>
      <c r="CQ19" s="13" cm="1">
        <f t="array" ref="CQ19">ISERROR(MATCH(AG19,$AO$3:$AQ$3,0))*IF(OR(AG19&lt;$M$3,AG19&gt;$BU$36),0,INDEX($M$4:$N$10,WEEKDAY(AG19,2),(AG19&gt;=$M$3)*(AG19&lt;$N$3)+2*(AG19&gt;=$N$3)*(AG19&lt;=$BU$36)))</f>
        <v>0</v>
      </c>
      <c r="CR19" s="83"/>
      <c r="CS19" s="13" cm="1">
        <f t="array" ref="CS19">ISERROR(MATCH(AI19,$AO$3:$AQ$3,0))*IF(OR(AI19&lt;$M$3,AI19&gt;$BU$36),0,INDEX($M$4:$N$10,WEEKDAY(AI19,2),(AI19&gt;=$M$3)*(AI19&lt;$N$3)+2*(AI19&gt;=$N$3)*(AI19&lt;=$BU$36)))</f>
        <v>8</v>
      </c>
      <c r="CT19" s="83"/>
      <c r="CU19" s="13" cm="1">
        <f t="array" ref="CU19">ISERROR(MATCH(AK19,$AO$3:$AQ$3,0))*IF(OR(AK19&lt;$M$3,AK19&gt;$BU$36),0,INDEX($M$4:$N$10,WEEKDAY(AK19,2),(AK19&gt;=$M$3)*(AK19&lt;$N$3)+2*(AK19&gt;=$N$3)*(AK19&lt;=$BU$36)))</f>
        <v>0</v>
      </c>
      <c r="CV19" s="83"/>
      <c r="CW19" s="13" cm="1">
        <f t="array" ref="CW19">ISERROR(MATCH(AM19,$AO$3:$AQ$3,0))*IF(OR(AM19&lt;$M$3,AM19&gt;$BU$36),0,INDEX($M$4:$N$10,WEEKDAY(AM19,2),(AM19&gt;=$M$3)*(AM19&lt;$N$3)+2*(AM19&gt;=$N$3)*(AM19&lt;=$BU$36)))</f>
        <v>0</v>
      </c>
      <c r="CX19" s="84"/>
    </row>
    <row r="20" spans="1:102" ht="14.45" customHeight="1" x14ac:dyDescent="0.25">
      <c r="A20" s="29"/>
      <c r="B20" s="315"/>
      <c r="C20" s="316"/>
      <c r="D20" s="30" t="str" cm="1">
        <f t="array" ref="D20">IF(B20="","",SUMPRODUCT(($Q$2:$AM$32&gt;=A20)*($Q$2:$AM$32&lt;=B20)*($AZ$2:$BV$32&gt;0)))</f>
        <v/>
      </c>
      <c r="G20" s="312">
        <f>DATE($A$1,2,1)</f>
        <v>44593</v>
      </c>
      <c r="H20" s="313"/>
      <c r="I20" s="82">
        <f>COUNTIF($BB$2:$BB$32,"&gt;0")</f>
        <v>16</v>
      </c>
      <c r="J20" s="35">
        <f>IF($D$4="",SUM($CC$2:$CC$32),SUM($BB$2:$BB$32))</f>
        <v>128</v>
      </c>
      <c r="K20" s="34"/>
      <c r="L20" s="32"/>
      <c r="M20" s="36"/>
      <c r="N20" s="37">
        <f t="shared" ref="N20:N30" si="5">IF($D$4="",(MAX(MIN(EDATE(G20,1),$N$3)-MAX(G20,$M$3),0))/(EDATE(G20,1)-G20)*($D$6*$J20)+MAX(MIN(EDATE(G20,1),$BU$36)-MAX(G20,$N$3),0)/(EDATE(G20,1)-G20)*($D$7*$J20+$H$7),(MAX(MIN(EDATE(G20,1),$N$3)-MAX(G20,$M$3),0))/(EDATE(G20,1)-G20)*($D$4+$H$4)+MAX(MIN(EDATE(G20,1),$BU$36)-MAX(G20,$N$3),0)/(EDATE(G20,1)-G20)*($D$5+$H$5))</f>
        <v>2688</v>
      </c>
      <c r="O20" s="76" t="s">
        <v>100</v>
      </c>
      <c r="P20" s="11">
        <f t="shared" si="1"/>
        <v>44580</v>
      </c>
      <c r="Q20" s="12">
        <f t="shared" si="4"/>
        <v>44580</v>
      </c>
      <c r="R20" s="11">
        <f t="shared" si="4"/>
        <v>44611</v>
      </c>
      <c r="S20" s="12">
        <f t="shared" si="3"/>
        <v>44611</v>
      </c>
      <c r="T20" s="11">
        <f t="shared" si="3"/>
        <v>44639</v>
      </c>
      <c r="U20" s="12">
        <f t="shared" si="3"/>
        <v>44639</v>
      </c>
      <c r="V20" s="11">
        <f t="shared" si="3"/>
        <v>44670</v>
      </c>
      <c r="W20" s="12">
        <f t="shared" si="3"/>
        <v>44670</v>
      </c>
      <c r="X20" s="11">
        <f t="shared" si="3"/>
        <v>44700</v>
      </c>
      <c r="Y20" s="12">
        <f t="shared" si="3"/>
        <v>44700</v>
      </c>
      <c r="Z20" s="11">
        <f t="shared" si="3"/>
        <v>44731</v>
      </c>
      <c r="AA20" s="12">
        <f t="shared" si="3"/>
        <v>44731</v>
      </c>
      <c r="AB20" s="11">
        <f t="shared" si="3"/>
        <v>44761</v>
      </c>
      <c r="AC20" s="12">
        <f t="shared" si="3"/>
        <v>44761</v>
      </c>
      <c r="AD20" s="11">
        <f t="shared" si="3"/>
        <v>44792</v>
      </c>
      <c r="AE20" s="12">
        <f t="shared" si="3"/>
        <v>44792</v>
      </c>
      <c r="AF20" s="11">
        <f t="shared" si="3"/>
        <v>44823</v>
      </c>
      <c r="AG20" s="12">
        <f t="shared" si="3"/>
        <v>44823</v>
      </c>
      <c r="AH20" s="11">
        <f t="shared" si="3"/>
        <v>44853</v>
      </c>
      <c r="AI20" s="12">
        <f t="shared" si="3"/>
        <v>44853</v>
      </c>
      <c r="AJ20" s="11">
        <f t="shared" si="3"/>
        <v>44884</v>
      </c>
      <c r="AK20" s="12">
        <f t="shared" si="3"/>
        <v>44884</v>
      </c>
      <c r="AL20" s="11">
        <f t="shared" si="3"/>
        <v>44914</v>
      </c>
      <c r="AM20" s="12">
        <f t="shared" si="3"/>
        <v>44914</v>
      </c>
      <c r="AO20" s="303"/>
      <c r="AP20" s="303"/>
      <c r="AQ20" s="303"/>
      <c r="AR20" s="303"/>
      <c r="AT20" s="322"/>
      <c r="AU20" s="322"/>
      <c r="AV20" s="322"/>
      <c r="AW20" s="322"/>
      <c r="AY20" s="162"/>
      <c r="AZ20" s="13" cm="1">
        <f t="array" ref="AZ20">ISERROR(MATCH(Q20,Feiertage!$A$8:$A$19,0))*IF(OR(Q20&lt;$M$3,Q20&gt;$BU$36),0,INDEX($M$4:$N$10,WEEKDAY(Q20,2),(Q20&gt;=$M$3)*(Q20&lt;$N$3)+2*(Q20&gt;=$N$3)*(Q20&lt;=$BU$36)))</f>
        <v>8</v>
      </c>
      <c r="BA20" s="83"/>
      <c r="BB20" s="13" cm="1">
        <f t="array" ref="BB20">ISERROR(MATCH(S20,Feiertage!$A$8:$A$19,0))*IF(OR(S20&lt;$M$3,S20&gt;$BU$36),0,INDEX($M$4:$N$10,WEEKDAY(S20,2),(S20&gt;=$M$3)*(S20&lt;$N$3)+2*(S20&gt;=$N$3)*(S20&lt;=$BU$36)))</f>
        <v>0</v>
      </c>
      <c r="BC20" s="83"/>
      <c r="BD20" s="13" cm="1">
        <f t="array" ref="BD20">ISERROR(MATCH(U20,Feiertage!$A$8:$A$19,0))*IF(OR(U20&lt;$M$3,U20&gt;$BU$36),0,INDEX($M$4:$N$10,WEEKDAY(U20,2),(U20&gt;=$M$3)*(U20&lt;$N$3)+2*(U20&gt;=$N$3)*(U20&lt;=$BU$36)))</f>
        <v>0</v>
      </c>
      <c r="BE20" s="83"/>
      <c r="BF20" s="13" cm="1">
        <f t="array" ref="BF20">ISERROR(MATCH(W20,Feiertage!$A$8:$A$19,0))*IF(OR(W20&lt;$M$3,W20&gt;$BU$36),0,INDEX($M$4:$N$10,WEEKDAY(W20,2),(W20&gt;=$M$3)*(W20&lt;$N$3)+2*(W20&gt;=$N$3)*(W20&lt;=$BU$36)))</f>
        <v>8</v>
      </c>
      <c r="BG20" s="83"/>
      <c r="BH20" s="13" cm="1">
        <f t="array" ref="BH20">ISERROR(MATCH(Y20,Feiertage!$A$8:$A$19,0))*IF(OR(Y20&lt;$M$3,Y20&gt;$BU$36),0,INDEX($M$4:$N$10,WEEKDAY(Y20,2),(Y20&gt;=$M$3)*(Y20&lt;$N$3)+2*(Y20&gt;=$N$3)*(Y20&lt;=$BU$36)))</f>
        <v>8</v>
      </c>
      <c r="BI20" s="83"/>
      <c r="BJ20" s="13" cm="1">
        <f t="array" ref="BJ20">ISERROR(MATCH(AA20,Feiertage!$A$8:$A$19,0))*IF(OR(AA20&lt;$M$3,AA20&gt;$BU$36),0,INDEX($M$4:$N$10,WEEKDAY(AA20,2),(AA20&gt;=$M$3)*(AA20&lt;$N$3)+2*(AA20&gt;=$N$3)*(AA20&lt;=$BU$36)))</f>
        <v>0</v>
      </c>
      <c r="BK20" s="83"/>
      <c r="BL20" s="13" cm="1">
        <f t="array" ref="BL20">ISERROR(MATCH(AC20,Feiertage!$A$8:$A$19,0))*IF(OR(AC20&lt;$M$3,AC20&gt;$BU$36),0,INDEX($M$4:$N$10,WEEKDAY(AC20,2),(AC20&gt;=$M$3)*(AC20&lt;$N$3)+2*(AC20&gt;=$N$3)*(AC20&lt;=$BU$36)))</f>
        <v>8</v>
      </c>
      <c r="BM20" s="83"/>
      <c r="BN20" s="13" cm="1">
        <f t="array" ref="BN20">ISERROR(MATCH(AE20,Feiertage!$A$8:$A$19,0))*IF(OR(AE20&lt;$M$3,AE20&gt;$BU$36),0,INDEX($M$4:$N$10,WEEKDAY(AE20,2),(AE20&gt;=$M$3)*(AE20&lt;$N$3)+2*(AE20&gt;=$N$3)*(AE20&lt;=$BU$36)))</f>
        <v>0</v>
      </c>
      <c r="BO20" s="83"/>
      <c r="BP20" s="13" cm="1">
        <f t="array" ref="BP20">ISERROR(MATCH(AG20,Feiertage!$A$8:$A$19,0))*IF(OR(AG20&lt;$M$3,AG20&gt;$BU$36),0,INDEX($M$4:$N$10,WEEKDAY(AG20,2),(AG20&gt;=$M$3)*(AG20&lt;$N$3)+2*(AG20&gt;=$N$3)*(AG20&lt;=$BU$36)))</f>
        <v>8</v>
      </c>
      <c r="BQ20" s="83"/>
      <c r="BR20" s="13" cm="1">
        <f t="array" ref="BR20">ISERROR(MATCH(AI20,Feiertage!$A$8:$A$19,0))*IF(OR(AI20&lt;$M$3,AI20&gt;$BU$36),0,INDEX($M$4:$N$10,WEEKDAY(AI20,2),(AI20&gt;=$M$3)*(AI20&lt;$N$3)+2*(AI20&gt;=$N$3)*(AI20&lt;=$BU$36)))</f>
        <v>8</v>
      </c>
      <c r="BS20" s="83"/>
      <c r="BT20" s="13" cm="1">
        <f t="array" ref="BT20">ISERROR(MATCH(AK20,Feiertage!$A$8:$A$19,0))*IF(OR(AK20&lt;$M$3,AK20&gt;$BU$36),0,INDEX($M$4:$N$10,WEEKDAY(AK20,2),(AK20&gt;=$M$3)*(AK20&lt;$N$3)+2*(AK20&gt;=$N$3)*(AK20&lt;=$BU$36)))</f>
        <v>0</v>
      </c>
      <c r="BU20" s="83"/>
      <c r="BV20" s="13" cm="1">
        <f t="array" ref="BV20">ISERROR(MATCH(AM20,Feiertage!$A$8:$A$19,0))*IF(OR(AM20&lt;$M$3,AM20&gt;$BU$36),0,INDEX($M$4:$N$10,WEEKDAY(AM20,2),(AM20&gt;=$M$3)*(AM20&lt;$N$3)+2*(AM20&gt;=$N$3)*(AM20&lt;=$BU$36)))</f>
        <v>8</v>
      </c>
      <c r="BW20" s="84"/>
      <c r="BZ20" s="162"/>
      <c r="CA20" s="13" cm="1">
        <f t="array" ref="CA20">ISERROR(MATCH(Q20,$AO$3:$AQ$3,0))*IF(OR(Q20&lt;$M$3,Q20&gt;$BU$36),0,INDEX($M$4:$N$10,WEEKDAY(Q20,2),(Q20&gt;=$M$3)*(Q20&lt;$N$3)+2*(Q20&gt;=$N$3)*(Q20&lt;=$BU$36)))</f>
        <v>8</v>
      </c>
      <c r="CB20" s="83"/>
      <c r="CC20" s="13" cm="1">
        <f t="array" ref="CC20">ISERROR(MATCH(S20,$AO$3:$AQ$3,0))*IF(OR(S20&lt;$M$3,S20&gt;$BU$36),0,INDEX($M$4:$N$10,WEEKDAY(S20,2),(S20&gt;=$M$3)*(S20&lt;$N$3)+2*(S20&gt;=$N$3)*(S20&lt;=$BU$36)))</f>
        <v>0</v>
      </c>
      <c r="CD20" s="83"/>
      <c r="CE20" s="13" cm="1">
        <f t="array" ref="CE20">ISERROR(MATCH(U20,$AO$3:$AQ$3,0))*IF(OR(U20&lt;$M$3,U20&gt;$BU$36),0,INDEX($M$4:$N$10,WEEKDAY(U20,2),(U20&gt;=$M$3)*(U20&lt;$N$3)+2*(U20&gt;=$N$3)*(U20&lt;=$BU$36)))</f>
        <v>0</v>
      </c>
      <c r="CF20" s="83"/>
      <c r="CG20" s="13" cm="1">
        <f t="array" ref="CG20">ISERROR(MATCH(W20,$AO$3:$AQ$3,0))*IF(OR(W20&lt;$M$3,W20&gt;$BU$36),0,INDEX($M$4:$N$10,WEEKDAY(W20,2),(W20&gt;=$M$3)*(W20&lt;$N$3)+2*(W20&gt;=$N$3)*(W20&lt;=$BU$36)))</f>
        <v>8</v>
      </c>
      <c r="CH20" s="83"/>
      <c r="CI20" s="13" cm="1">
        <f t="array" ref="CI20">ISERROR(MATCH(Y20,$AO$3:$AQ$3,0))*IF(OR(Y20&lt;$M$3,Y20&gt;$BU$36),0,INDEX($M$4:$N$10,WEEKDAY(Y20,2),(Y20&gt;=$M$3)*(Y20&lt;$N$3)+2*(Y20&gt;=$N$3)*(Y20&lt;=$BU$36)))</f>
        <v>8</v>
      </c>
      <c r="CJ20" s="83"/>
      <c r="CK20" s="13" cm="1">
        <f t="array" ref="CK20">ISERROR(MATCH(AA20,$AO$3:$AQ$3,0))*IF(OR(AA20&lt;$M$3,AA20&gt;$BU$36),0,INDEX($M$4:$N$10,WEEKDAY(AA20,2),(AA20&gt;=$M$3)*(AA20&lt;$N$3)+2*(AA20&gt;=$N$3)*(AA20&lt;=$BU$36)))</f>
        <v>0</v>
      </c>
      <c r="CL20" s="83"/>
      <c r="CM20" s="13" cm="1">
        <f t="array" ref="CM20">ISERROR(MATCH(AC20,$AO$3:$AQ$3,0))*IF(OR(AC20&lt;$M$3,AC20&gt;$BU$36),0,INDEX($M$4:$N$10,WEEKDAY(AC20,2),(AC20&gt;=$M$3)*(AC20&lt;$N$3)+2*(AC20&gt;=$N$3)*(AC20&lt;=$BU$36)))</f>
        <v>8</v>
      </c>
      <c r="CN20" s="83"/>
      <c r="CO20" s="13" cm="1">
        <f t="array" ref="CO20">ISERROR(MATCH(AE20,$AO$3:$AQ$3,0))*IF(OR(AE20&lt;$M$3,AE20&gt;$BU$36),0,INDEX($M$4:$N$10,WEEKDAY(AE20,2),(AE20&gt;=$M$3)*(AE20&lt;$N$3)+2*(AE20&gt;=$N$3)*(AE20&lt;=$BU$36)))</f>
        <v>0</v>
      </c>
      <c r="CP20" s="83"/>
      <c r="CQ20" s="13" cm="1">
        <f t="array" ref="CQ20">ISERROR(MATCH(AG20,$AO$3:$AQ$3,0))*IF(OR(AG20&lt;$M$3,AG20&gt;$BU$36),0,INDEX($M$4:$N$10,WEEKDAY(AG20,2),(AG20&gt;=$M$3)*(AG20&lt;$N$3)+2*(AG20&gt;=$N$3)*(AG20&lt;=$BU$36)))</f>
        <v>8</v>
      </c>
      <c r="CR20" s="83"/>
      <c r="CS20" s="13" cm="1">
        <f t="array" ref="CS20">ISERROR(MATCH(AI20,$AO$3:$AQ$3,0))*IF(OR(AI20&lt;$M$3,AI20&gt;$BU$36),0,INDEX($M$4:$N$10,WEEKDAY(AI20,2),(AI20&gt;=$M$3)*(AI20&lt;$N$3)+2*(AI20&gt;=$N$3)*(AI20&lt;=$BU$36)))</f>
        <v>8</v>
      </c>
      <c r="CT20" s="83"/>
      <c r="CU20" s="13" cm="1">
        <f t="array" ref="CU20">ISERROR(MATCH(AK20,$AO$3:$AQ$3,0))*IF(OR(AK20&lt;$M$3,AK20&gt;$BU$36),0,INDEX($M$4:$N$10,WEEKDAY(AK20,2),(AK20&gt;=$M$3)*(AK20&lt;$N$3)+2*(AK20&gt;=$N$3)*(AK20&lt;=$BU$36)))</f>
        <v>0</v>
      </c>
      <c r="CV20" s="83"/>
      <c r="CW20" s="13" cm="1">
        <f t="array" ref="CW20">ISERROR(MATCH(AM20,$AO$3:$AQ$3,0))*IF(OR(AM20&lt;$M$3,AM20&gt;$BU$36),0,INDEX($M$4:$N$10,WEEKDAY(AM20,2),(AM20&gt;=$M$3)*(AM20&lt;$N$3)+2*(AM20&gt;=$N$3)*(AM20&lt;=$BU$36)))</f>
        <v>8</v>
      </c>
      <c r="CX20" s="84"/>
    </row>
    <row r="21" spans="1:102" ht="14.45" customHeight="1" x14ac:dyDescent="0.25">
      <c r="A21" s="29"/>
      <c r="B21" s="315"/>
      <c r="C21" s="316"/>
      <c r="D21" s="30" t="str" cm="1">
        <f t="array" ref="D21">IF(B21="","",SUMPRODUCT(($Q$2:$AM$32&gt;=A21)*($Q$2:$AM$32&lt;=B21)*($AZ$2:$BV$32&gt;0)))</f>
        <v/>
      </c>
      <c r="G21" s="312">
        <f>DATE($A$1,3,1)</f>
        <v>44621</v>
      </c>
      <c r="H21" s="313"/>
      <c r="I21" s="82">
        <f>COUNTIF($BD$2:$BD$32,"&gt;0")</f>
        <v>19</v>
      </c>
      <c r="J21" s="35">
        <f>IF($D$4="",SUM($CE$2:$CE$32),SUM($BD$2:$BD$32))</f>
        <v>136</v>
      </c>
      <c r="K21" s="34"/>
      <c r="L21" s="32"/>
      <c r="M21" s="36"/>
      <c r="N21" s="37">
        <f t="shared" si="5"/>
        <v>2856</v>
      </c>
      <c r="O21" s="76" t="s">
        <v>100</v>
      </c>
      <c r="P21" s="11">
        <f t="shared" si="1"/>
        <v>44581</v>
      </c>
      <c r="Q21" s="12">
        <f t="shared" si="4"/>
        <v>44581</v>
      </c>
      <c r="R21" s="11">
        <f t="shared" si="4"/>
        <v>44612</v>
      </c>
      <c r="S21" s="12">
        <f t="shared" si="3"/>
        <v>44612</v>
      </c>
      <c r="T21" s="11">
        <f t="shared" si="3"/>
        <v>44640</v>
      </c>
      <c r="U21" s="12">
        <f t="shared" si="3"/>
        <v>44640</v>
      </c>
      <c r="V21" s="11">
        <f t="shared" si="3"/>
        <v>44671</v>
      </c>
      <c r="W21" s="12">
        <f t="shared" si="3"/>
        <v>44671</v>
      </c>
      <c r="X21" s="11">
        <f t="shared" si="3"/>
        <v>44701</v>
      </c>
      <c r="Y21" s="12">
        <f t="shared" si="3"/>
        <v>44701</v>
      </c>
      <c r="Z21" s="11">
        <f t="shared" si="3"/>
        <v>44732</v>
      </c>
      <c r="AA21" s="12">
        <f t="shared" si="3"/>
        <v>44732</v>
      </c>
      <c r="AB21" s="11">
        <f t="shared" si="3"/>
        <v>44762</v>
      </c>
      <c r="AC21" s="12">
        <f t="shared" si="3"/>
        <v>44762</v>
      </c>
      <c r="AD21" s="11">
        <f t="shared" si="3"/>
        <v>44793</v>
      </c>
      <c r="AE21" s="12">
        <f t="shared" si="3"/>
        <v>44793</v>
      </c>
      <c r="AF21" s="11">
        <f t="shared" si="3"/>
        <v>44824</v>
      </c>
      <c r="AG21" s="12">
        <f t="shared" si="3"/>
        <v>44824</v>
      </c>
      <c r="AH21" s="11">
        <f t="shared" si="3"/>
        <v>44854</v>
      </c>
      <c r="AI21" s="12">
        <f t="shared" si="3"/>
        <v>44854</v>
      </c>
      <c r="AJ21" s="11">
        <f t="shared" si="3"/>
        <v>44885</v>
      </c>
      <c r="AK21" s="12">
        <f t="shared" si="3"/>
        <v>44885</v>
      </c>
      <c r="AL21" s="11">
        <f t="shared" si="3"/>
        <v>44915</v>
      </c>
      <c r="AM21" s="12">
        <f t="shared" si="3"/>
        <v>44915</v>
      </c>
      <c r="AO21" s="308"/>
      <c r="AP21" s="308"/>
      <c r="AQ21" s="308"/>
      <c r="AR21" s="308"/>
      <c r="AT21" s="323"/>
      <c r="AU21" s="323"/>
      <c r="AV21" s="323"/>
      <c r="AW21" s="323"/>
      <c r="AY21" s="162"/>
      <c r="AZ21" s="13" cm="1">
        <f t="array" ref="AZ21">ISERROR(MATCH(Q21,Feiertage!$A$8:$A$19,0))*IF(OR(Q21&lt;$M$3,Q21&gt;$BU$36),0,INDEX($M$4:$N$10,WEEKDAY(Q21,2),(Q21&gt;=$M$3)*(Q21&lt;$N$3)+2*(Q21&gt;=$N$3)*(Q21&lt;=$BU$36)))</f>
        <v>8</v>
      </c>
      <c r="BA21" s="83"/>
      <c r="BB21" s="13" cm="1">
        <f t="array" ref="BB21">ISERROR(MATCH(S21,Feiertage!$A$8:$A$19,0))*IF(OR(S21&lt;$M$3,S21&gt;$BU$36),0,INDEX($M$4:$N$10,WEEKDAY(S21,2),(S21&gt;=$M$3)*(S21&lt;$N$3)+2*(S21&gt;=$N$3)*(S21&lt;=$BU$36)))</f>
        <v>0</v>
      </c>
      <c r="BC21" s="83"/>
      <c r="BD21" s="13" cm="1">
        <f t="array" ref="BD21">ISERROR(MATCH(U21,Feiertage!$A$8:$A$19,0))*IF(OR(U21&lt;$M$3,U21&gt;$BU$36),0,INDEX($M$4:$N$10,WEEKDAY(U21,2),(U21&gt;=$M$3)*(U21&lt;$N$3)+2*(U21&gt;=$N$3)*(U21&lt;=$BU$36)))</f>
        <v>0</v>
      </c>
      <c r="BE21" s="83"/>
      <c r="BF21" s="13" cm="1">
        <f t="array" ref="BF21">ISERROR(MATCH(W21,Feiertage!$A$8:$A$19,0))*IF(OR(W21&lt;$M$3,W21&gt;$BU$36),0,INDEX($M$4:$N$10,WEEKDAY(W21,2),(W21&gt;=$M$3)*(W21&lt;$N$3)+2*(W21&gt;=$N$3)*(W21&lt;=$BU$36)))</f>
        <v>8</v>
      </c>
      <c r="BG21" s="83"/>
      <c r="BH21" s="13" cm="1">
        <f t="array" ref="BH21">ISERROR(MATCH(Y21,Feiertage!$A$8:$A$19,0))*IF(OR(Y21&lt;$M$3,Y21&gt;$BU$36),0,INDEX($M$4:$N$10,WEEKDAY(Y21,2),(Y21&gt;=$M$3)*(Y21&lt;$N$3)+2*(Y21&gt;=$N$3)*(Y21&lt;=$BU$36)))</f>
        <v>0</v>
      </c>
      <c r="BI21" s="83"/>
      <c r="BJ21" s="13" cm="1">
        <f t="array" ref="BJ21">ISERROR(MATCH(AA21,Feiertage!$A$8:$A$19,0))*IF(OR(AA21&lt;$M$3,AA21&gt;$BU$36),0,INDEX($M$4:$N$10,WEEKDAY(AA21,2),(AA21&gt;=$M$3)*(AA21&lt;$N$3)+2*(AA21&gt;=$N$3)*(AA21&lt;=$BU$36)))</f>
        <v>8</v>
      </c>
      <c r="BK21" s="83"/>
      <c r="BL21" s="13" cm="1">
        <f t="array" ref="BL21">ISERROR(MATCH(AC21,Feiertage!$A$8:$A$19,0))*IF(OR(AC21&lt;$M$3,AC21&gt;$BU$36),0,INDEX($M$4:$N$10,WEEKDAY(AC21,2),(AC21&gt;=$M$3)*(AC21&lt;$N$3)+2*(AC21&gt;=$N$3)*(AC21&lt;=$BU$36)))</f>
        <v>8</v>
      </c>
      <c r="BM21" s="83"/>
      <c r="BN21" s="13" cm="1">
        <f t="array" ref="BN21">ISERROR(MATCH(AE21,Feiertage!$A$8:$A$19,0))*IF(OR(AE21&lt;$M$3,AE21&gt;$BU$36),0,INDEX($M$4:$N$10,WEEKDAY(AE21,2),(AE21&gt;=$M$3)*(AE21&lt;$N$3)+2*(AE21&gt;=$N$3)*(AE21&lt;=$BU$36)))</f>
        <v>0</v>
      </c>
      <c r="BO21" s="83"/>
      <c r="BP21" s="13" cm="1">
        <f t="array" ref="BP21">ISERROR(MATCH(AG21,Feiertage!$A$8:$A$19,0))*IF(OR(AG21&lt;$M$3,AG21&gt;$BU$36),0,INDEX($M$4:$N$10,WEEKDAY(AG21,2),(AG21&gt;=$M$3)*(AG21&lt;$N$3)+2*(AG21&gt;=$N$3)*(AG21&lt;=$BU$36)))</f>
        <v>8</v>
      </c>
      <c r="BQ21" s="83"/>
      <c r="BR21" s="13" cm="1">
        <f t="array" ref="BR21">ISERROR(MATCH(AI21,Feiertage!$A$8:$A$19,0))*IF(OR(AI21&lt;$M$3,AI21&gt;$BU$36),0,INDEX($M$4:$N$10,WEEKDAY(AI21,2),(AI21&gt;=$M$3)*(AI21&lt;$N$3)+2*(AI21&gt;=$N$3)*(AI21&lt;=$BU$36)))</f>
        <v>8</v>
      </c>
      <c r="BS21" s="83"/>
      <c r="BT21" s="13" cm="1">
        <f t="array" ref="BT21">ISERROR(MATCH(AK21,Feiertage!$A$8:$A$19,0))*IF(OR(AK21&lt;$M$3,AK21&gt;$BU$36),0,INDEX($M$4:$N$10,WEEKDAY(AK21,2),(AK21&gt;=$M$3)*(AK21&lt;$N$3)+2*(AK21&gt;=$N$3)*(AK21&lt;=$BU$36)))</f>
        <v>0</v>
      </c>
      <c r="BU21" s="83"/>
      <c r="BV21" s="13" cm="1">
        <f t="array" ref="BV21">ISERROR(MATCH(AM21,Feiertage!$A$8:$A$19,0))*IF(OR(AM21&lt;$M$3,AM21&gt;$BU$36),0,INDEX($M$4:$N$10,WEEKDAY(AM21,2),(AM21&gt;=$M$3)*(AM21&lt;$N$3)+2*(AM21&gt;=$N$3)*(AM21&lt;=$BU$36)))</f>
        <v>8</v>
      </c>
      <c r="BW21" s="84"/>
      <c r="BZ21" s="162"/>
      <c r="CA21" s="13" cm="1">
        <f t="array" ref="CA21">ISERROR(MATCH(Q21,$AO$3:$AQ$3,0))*IF(OR(Q21&lt;$M$3,Q21&gt;$BU$36),0,INDEX($M$4:$N$10,WEEKDAY(Q21,2),(Q21&gt;=$M$3)*(Q21&lt;$N$3)+2*(Q21&gt;=$N$3)*(Q21&lt;=$BU$36)))</f>
        <v>8</v>
      </c>
      <c r="CB21" s="83"/>
      <c r="CC21" s="13" cm="1">
        <f t="array" ref="CC21">ISERROR(MATCH(S21,$AO$3:$AQ$3,0))*IF(OR(S21&lt;$M$3,S21&gt;$BU$36),0,INDEX($M$4:$N$10,WEEKDAY(S21,2),(S21&gt;=$M$3)*(S21&lt;$N$3)+2*(S21&gt;=$N$3)*(S21&lt;=$BU$36)))</f>
        <v>0</v>
      </c>
      <c r="CD21" s="83"/>
      <c r="CE21" s="13" cm="1">
        <f t="array" ref="CE21">ISERROR(MATCH(U21,$AO$3:$AQ$3,0))*IF(OR(U21&lt;$M$3,U21&gt;$BU$36),0,INDEX($M$4:$N$10,WEEKDAY(U21,2),(U21&gt;=$M$3)*(U21&lt;$N$3)+2*(U21&gt;=$N$3)*(U21&lt;=$BU$36)))</f>
        <v>0</v>
      </c>
      <c r="CF21" s="83"/>
      <c r="CG21" s="13" cm="1">
        <f t="array" ref="CG21">ISERROR(MATCH(W21,$AO$3:$AQ$3,0))*IF(OR(W21&lt;$M$3,W21&gt;$BU$36),0,INDEX($M$4:$N$10,WEEKDAY(W21,2),(W21&gt;=$M$3)*(W21&lt;$N$3)+2*(W21&gt;=$N$3)*(W21&lt;=$BU$36)))</f>
        <v>8</v>
      </c>
      <c r="CH21" s="83"/>
      <c r="CI21" s="13" cm="1">
        <f t="array" ref="CI21">ISERROR(MATCH(Y21,$AO$3:$AQ$3,0))*IF(OR(Y21&lt;$M$3,Y21&gt;$BU$36),0,INDEX($M$4:$N$10,WEEKDAY(Y21,2),(Y21&gt;=$M$3)*(Y21&lt;$N$3)+2*(Y21&gt;=$N$3)*(Y21&lt;=$BU$36)))</f>
        <v>0</v>
      </c>
      <c r="CJ21" s="83"/>
      <c r="CK21" s="13" cm="1">
        <f t="array" ref="CK21">ISERROR(MATCH(AA21,$AO$3:$AQ$3,0))*IF(OR(AA21&lt;$M$3,AA21&gt;$BU$36),0,INDEX($M$4:$N$10,WEEKDAY(AA21,2),(AA21&gt;=$M$3)*(AA21&lt;$N$3)+2*(AA21&gt;=$N$3)*(AA21&lt;=$BU$36)))</f>
        <v>8</v>
      </c>
      <c r="CL21" s="83"/>
      <c r="CM21" s="13" cm="1">
        <f t="array" ref="CM21">ISERROR(MATCH(AC21,$AO$3:$AQ$3,0))*IF(OR(AC21&lt;$M$3,AC21&gt;$BU$36),0,INDEX($M$4:$N$10,WEEKDAY(AC21,2),(AC21&gt;=$M$3)*(AC21&lt;$N$3)+2*(AC21&gt;=$N$3)*(AC21&lt;=$BU$36)))</f>
        <v>8</v>
      </c>
      <c r="CN21" s="83"/>
      <c r="CO21" s="13" cm="1">
        <f t="array" ref="CO21">ISERROR(MATCH(AE21,$AO$3:$AQ$3,0))*IF(OR(AE21&lt;$M$3,AE21&gt;$BU$36),0,INDEX($M$4:$N$10,WEEKDAY(AE21,2),(AE21&gt;=$M$3)*(AE21&lt;$N$3)+2*(AE21&gt;=$N$3)*(AE21&lt;=$BU$36)))</f>
        <v>0</v>
      </c>
      <c r="CP21" s="83"/>
      <c r="CQ21" s="13" cm="1">
        <f t="array" ref="CQ21">ISERROR(MATCH(AG21,$AO$3:$AQ$3,0))*IF(OR(AG21&lt;$M$3,AG21&gt;$BU$36),0,INDEX($M$4:$N$10,WEEKDAY(AG21,2),(AG21&gt;=$M$3)*(AG21&lt;$N$3)+2*(AG21&gt;=$N$3)*(AG21&lt;=$BU$36)))</f>
        <v>8</v>
      </c>
      <c r="CR21" s="83"/>
      <c r="CS21" s="13" cm="1">
        <f t="array" ref="CS21">ISERROR(MATCH(AI21,$AO$3:$AQ$3,0))*IF(OR(AI21&lt;$M$3,AI21&gt;$BU$36),0,INDEX($M$4:$N$10,WEEKDAY(AI21,2),(AI21&gt;=$M$3)*(AI21&lt;$N$3)+2*(AI21&gt;=$N$3)*(AI21&lt;=$BU$36)))</f>
        <v>8</v>
      </c>
      <c r="CT21" s="83"/>
      <c r="CU21" s="13" cm="1">
        <f t="array" ref="CU21">ISERROR(MATCH(AK21,$AO$3:$AQ$3,0))*IF(OR(AK21&lt;$M$3,AK21&gt;$BU$36),0,INDEX($M$4:$N$10,WEEKDAY(AK21,2),(AK21&gt;=$M$3)*(AK21&lt;$N$3)+2*(AK21&gt;=$N$3)*(AK21&lt;=$BU$36)))</f>
        <v>0</v>
      </c>
      <c r="CV21" s="83"/>
      <c r="CW21" s="13" cm="1">
        <f t="array" ref="CW21">ISERROR(MATCH(AM21,$AO$3:$AQ$3,0))*IF(OR(AM21&lt;$M$3,AM21&gt;$BU$36),0,INDEX($M$4:$N$10,WEEKDAY(AM21,2),(AM21&gt;=$M$3)*(AM21&lt;$N$3)+2*(AM21&gt;=$N$3)*(AM21&lt;=$BU$36)))</f>
        <v>8</v>
      </c>
      <c r="CX21" s="84"/>
    </row>
    <row r="22" spans="1:102" ht="14.45" customHeight="1" x14ac:dyDescent="0.25">
      <c r="A22" s="29"/>
      <c r="B22" s="315"/>
      <c r="C22" s="316"/>
      <c r="D22" s="30" t="str" cm="1">
        <f t="array" ref="D22">IF(B22="","",SUMPRODUCT(($Q$2:$AM$32&gt;=A22)*($Q$2:$AM$32&lt;=B22)*($AZ$2:$BV$32&gt;0)))</f>
        <v/>
      </c>
      <c r="G22" s="312">
        <f>DATE($A$1,4,1)</f>
        <v>44652</v>
      </c>
      <c r="H22" s="313"/>
      <c r="I22" s="82">
        <f>COUNTIF($BF$2:$BF$32,"&gt;0")</f>
        <v>15</v>
      </c>
      <c r="J22" s="35">
        <f>IF($D$4="",SUM($CG$2:$CG$32),SUM($BF$2:$BF$32))</f>
        <v>128</v>
      </c>
      <c r="K22" s="34"/>
      <c r="L22" s="32"/>
      <c r="M22" s="36"/>
      <c r="N22" s="37">
        <f t="shared" si="5"/>
        <v>2688</v>
      </c>
      <c r="O22" s="76" t="s">
        <v>100</v>
      </c>
      <c r="P22" s="11">
        <f t="shared" si="1"/>
        <v>44582</v>
      </c>
      <c r="Q22" s="12">
        <f t="shared" si="4"/>
        <v>44582</v>
      </c>
      <c r="R22" s="11">
        <f t="shared" si="4"/>
        <v>44613</v>
      </c>
      <c r="S22" s="12">
        <f t="shared" si="3"/>
        <v>44613</v>
      </c>
      <c r="T22" s="11">
        <f t="shared" si="3"/>
        <v>44641</v>
      </c>
      <c r="U22" s="12">
        <f t="shared" si="3"/>
        <v>44641</v>
      </c>
      <c r="V22" s="11">
        <f t="shared" si="3"/>
        <v>44672</v>
      </c>
      <c r="W22" s="12">
        <f t="shared" si="3"/>
        <v>44672</v>
      </c>
      <c r="X22" s="11">
        <f t="shared" si="3"/>
        <v>44702</v>
      </c>
      <c r="Y22" s="12">
        <f t="shared" si="3"/>
        <v>44702</v>
      </c>
      <c r="Z22" s="11">
        <f t="shared" si="3"/>
        <v>44733</v>
      </c>
      <c r="AA22" s="12">
        <f t="shared" si="3"/>
        <v>44733</v>
      </c>
      <c r="AB22" s="11">
        <f t="shared" si="3"/>
        <v>44763</v>
      </c>
      <c r="AC22" s="12">
        <f t="shared" si="3"/>
        <v>44763</v>
      </c>
      <c r="AD22" s="11">
        <f t="shared" si="3"/>
        <v>44794</v>
      </c>
      <c r="AE22" s="12">
        <f t="shared" si="3"/>
        <v>44794</v>
      </c>
      <c r="AF22" s="11">
        <f t="shared" si="3"/>
        <v>44825</v>
      </c>
      <c r="AG22" s="12">
        <f t="shared" si="3"/>
        <v>44825</v>
      </c>
      <c r="AH22" s="11">
        <f t="shared" si="3"/>
        <v>44855</v>
      </c>
      <c r="AI22" s="12">
        <f t="shared" si="3"/>
        <v>44855</v>
      </c>
      <c r="AJ22" s="11">
        <f t="shared" si="3"/>
        <v>44886</v>
      </c>
      <c r="AK22" s="12">
        <f t="shared" si="3"/>
        <v>44886</v>
      </c>
      <c r="AL22" s="11">
        <f t="shared" si="3"/>
        <v>44916</v>
      </c>
      <c r="AM22" s="12">
        <f t="shared" si="3"/>
        <v>44916</v>
      </c>
      <c r="AO22" s="303"/>
      <c r="AP22" s="303"/>
      <c r="AQ22" s="303"/>
      <c r="AR22" s="303"/>
      <c r="AT22" s="322"/>
      <c r="AU22" s="322"/>
      <c r="AV22" s="322"/>
      <c r="AW22" s="322"/>
      <c r="AY22" s="162"/>
      <c r="AZ22" s="13" cm="1">
        <f t="array" ref="AZ22">ISERROR(MATCH(Q22,Feiertage!$A$8:$A$19,0))*IF(OR(Q22&lt;$M$3,Q22&gt;$BU$36),0,INDEX($M$4:$N$10,WEEKDAY(Q22,2),(Q22&gt;=$M$3)*(Q22&lt;$N$3)+2*(Q22&gt;=$N$3)*(Q22&lt;=$BU$36)))</f>
        <v>0</v>
      </c>
      <c r="BA22" s="83"/>
      <c r="BB22" s="13" cm="1">
        <f t="array" ref="BB22">ISERROR(MATCH(S22,Feiertage!$A$8:$A$19,0))*IF(OR(S22&lt;$M$3,S22&gt;$BU$36),0,INDEX($M$4:$N$10,WEEKDAY(S22,2),(S22&gt;=$M$3)*(S22&lt;$N$3)+2*(S22&gt;=$N$3)*(S22&lt;=$BU$36)))</f>
        <v>8</v>
      </c>
      <c r="BC22" s="83"/>
      <c r="BD22" s="13" cm="1">
        <f t="array" ref="BD22">ISERROR(MATCH(U22,Feiertage!$A$8:$A$19,0))*IF(OR(U22&lt;$M$3,U22&gt;$BU$36),0,INDEX($M$4:$N$10,WEEKDAY(U22,2),(U22&gt;=$M$3)*(U22&lt;$N$3)+2*(U22&gt;=$N$3)*(U22&lt;=$BU$36)))</f>
        <v>8</v>
      </c>
      <c r="BE22" s="83"/>
      <c r="BF22" s="13" cm="1">
        <f t="array" ref="BF22">ISERROR(MATCH(W22,Feiertage!$A$8:$A$19,0))*IF(OR(W22&lt;$M$3,W22&gt;$BU$36),0,INDEX($M$4:$N$10,WEEKDAY(W22,2),(W22&gt;=$M$3)*(W22&lt;$N$3)+2*(W22&gt;=$N$3)*(W22&lt;=$BU$36)))</f>
        <v>8</v>
      </c>
      <c r="BG22" s="83"/>
      <c r="BH22" s="13" cm="1">
        <f t="array" ref="BH22">ISERROR(MATCH(Y22,Feiertage!$A$8:$A$19,0))*IF(OR(Y22&lt;$M$3,Y22&gt;$BU$36),0,INDEX($M$4:$N$10,WEEKDAY(Y22,2),(Y22&gt;=$M$3)*(Y22&lt;$N$3)+2*(Y22&gt;=$N$3)*(Y22&lt;=$BU$36)))</f>
        <v>0</v>
      </c>
      <c r="BI22" s="83"/>
      <c r="BJ22" s="13" cm="1">
        <f t="array" ref="BJ22">ISERROR(MATCH(AA22,Feiertage!$A$8:$A$19,0))*IF(OR(AA22&lt;$M$3,AA22&gt;$BU$36),0,INDEX($M$4:$N$10,WEEKDAY(AA22,2),(AA22&gt;=$M$3)*(AA22&lt;$N$3)+2*(AA22&gt;=$N$3)*(AA22&lt;=$BU$36)))</f>
        <v>8</v>
      </c>
      <c r="BK22" s="83"/>
      <c r="BL22" s="13" cm="1">
        <f t="array" ref="BL22">ISERROR(MATCH(AC22,Feiertage!$A$8:$A$19,0))*IF(OR(AC22&lt;$M$3,AC22&gt;$BU$36),0,INDEX($M$4:$N$10,WEEKDAY(AC22,2),(AC22&gt;=$M$3)*(AC22&lt;$N$3)+2*(AC22&gt;=$N$3)*(AC22&lt;=$BU$36)))</f>
        <v>8</v>
      </c>
      <c r="BM22" s="83"/>
      <c r="BN22" s="13" cm="1">
        <f t="array" ref="BN22">ISERROR(MATCH(AE22,Feiertage!$A$8:$A$19,0))*IF(OR(AE22&lt;$M$3,AE22&gt;$BU$36),0,INDEX($M$4:$N$10,WEEKDAY(AE22,2),(AE22&gt;=$M$3)*(AE22&lt;$N$3)+2*(AE22&gt;=$N$3)*(AE22&lt;=$BU$36)))</f>
        <v>0</v>
      </c>
      <c r="BO22" s="83"/>
      <c r="BP22" s="13" cm="1">
        <f t="array" ref="BP22">ISERROR(MATCH(AG22,Feiertage!$A$8:$A$19,0))*IF(OR(AG22&lt;$M$3,AG22&gt;$BU$36),0,INDEX($M$4:$N$10,WEEKDAY(AG22,2),(AG22&gt;=$M$3)*(AG22&lt;$N$3)+2*(AG22&gt;=$N$3)*(AG22&lt;=$BU$36)))</f>
        <v>8</v>
      </c>
      <c r="BQ22" s="83"/>
      <c r="BR22" s="13" cm="1">
        <f t="array" ref="BR22">ISERROR(MATCH(AI22,Feiertage!$A$8:$A$19,0))*IF(OR(AI22&lt;$M$3,AI22&gt;$BU$36),0,INDEX($M$4:$N$10,WEEKDAY(AI22,2),(AI22&gt;=$M$3)*(AI22&lt;$N$3)+2*(AI22&gt;=$N$3)*(AI22&lt;=$BU$36)))</f>
        <v>0</v>
      </c>
      <c r="BS22" s="83"/>
      <c r="BT22" s="13" cm="1">
        <f t="array" ref="BT22">ISERROR(MATCH(AK22,Feiertage!$A$8:$A$19,0))*IF(OR(AK22&lt;$M$3,AK22&gt;$BU$36),0,INDEX($M$4:$N$10,WEEKDAY(AK22,2),(AK22&gt;=$M$3)*(AK22&lt;$N$3)+2*(AK22&gt;=$N$3)*(AK22&lt;=$BU$36)))</f>
        <v>8</v>
      </c>
      <c r="BU22" s="83"/>
      <c r="BV22" s="13" cm="1">
        <f t="array" ref="BV22">ISERROR(MATCH(AM22,Feiertage!$A$8:$A$19,0))*IF(OR(AM22&lt;$M$3,AM22&gt;$BU$36),0,INDEX($M$4:$N$10,WEEKDAY(AM22,2),(AM22&gt;=$M$3)*(AM22&lt;$N$3)+2*(AM22&gt;=$N$3)*(AM22&lt;=$BU$36)))</f>
        <v>8</v>
      </c>
      <c r="BW22" s="84"/>
      <c r="BZ22" s="162"/>
      <c r="CA22" s="13" cm="1">
        <f t="array" ref="CA22">ISERROR(MATCH(Q22,$AO$3:$AQ$3,0))*IF(OR(Q22&lt;$M$3,Q22&gt;$BU$36),0,INDEX($M$4:$N$10,WEEKDAY(Q22,2),(Q22&gt;=$M$3)*(Q22&lt;$N$3)+2*(Q22&gt;=$N$3)*(Q22&lt;=$BU$36)))</f>
        <v>0</v>
      </c>
      <c r="CB22" s="83"/>
      <c r="CC22" s="13" cm="1">
        <f t="array" ref="CC22">ISERROR(MATCH(S22,$AO$3:$AQ$3,0))*IF(OR(S22&lt;$M$3,S22&gt;$BU$36),0,INDEX($M$4:$N$10,WEEKDAY(S22,2),(S22&gt;=$M$3)*(S22&lt;$N$3)+2*(S22&gt;=$N$3)*(S22&lt;=$BU$36)))</f>
        <v>8</v>
      </c>
      <c r="CD22" s="83"/>
      <c r="CE22" s="13" cm="1">
        <f t="array" ref="CE22">ISERROR(MATCH(U22,$AO$3:$AQ$3,0))*IF(OR(U22&lt;$M$3,U22&gt;$BU$36),0,INDEX($M$4:$N$10,WEEKDAY(U22,2),(U22&gt;=$M$3)*(U22&lt;$N$3)+2*(U22&gt;=$N$3)*(U22&lt;=$BU$36)))</f>
        <v>8</v>
      </c>
      <c r="CF22" s="83"/>
      <c r="CG22" s="13" cm="1">
        <f t="array" ref="CG22">ISERROR(MATCH(W22,$AO$3:$AQ$3,0))*IF(OR(W22&lt;$M$3,W22&gt;$BU$36),0,INDEX($M$4:$N$10,WEEKDAY(W22,2),(W22&gt;=$M$3)*(W22&lt;$N$3)+2*(W22&gt;=$N$3)*(W22&lt;=$BU$36)))</f>
        <v>8</v>
      </c>
      <c r="CH22" s="83"/>
      <c r="CI22" s="13" cm="1">
        <f t="array" ref="CI22">ISERROR(MATCH(Y22,$AO$3:$AQ$3,0))*IF(OR(Y22&lt;$M$3,Y22&gt;$BU$36),0,INDEX($M$4:$N$10,WEEKDAY(Y22,2),(Y22&gt;=$M$3)*(Y22&lt;$N$3)+2*(Y22&gt;=$N$3)*(Y22&lt;=$BU$36)))</f>
        <v>0</v>
      </c>
      <c r="CJ22" s="83"/>
      <c r="CK22" s="13" cm="1">
        <f t="array" ref="CK22">ISERROR(MATCH(AA22,$AO$3:$AQ$3,0))*IF(OR(AA22&lt;$M$3,AA22&gt;$BU$36),0,INDEX($M$4:$N$10,WEEKDAY(AA22,2),(AA22&gt;=$M$3)*(AA22&lt;$N$3)+2*(AA22&gt;=$N$3)*(AA22&lt;=$BU$36)))</f>
        <v>8</v>
      </c>
      <c r="CL22" s="83"/>
      <c r="CM22" s="13" cm="1">
        <f t="array" ref="CM22">ISERROR(MATCH(AC22,$AO$3:$AQ$3,0))*IF(OR(AC22&lt;$M$3,AC22&gt;$BU$36),0,INDEX($M$4:$N$10,WEEKDAY(AC22,2),(AC22&gt;=$M$3)*(AC22&lt;$N$3)+2*(AC22&gt;=$N$3)*(AC22&lt;=$BU$36)))</f>
        <v>8</v>
      </c>
      <c r="CN22" s="83"/>
      <c r="CO22" s="13" cm="1">
        <f t="array" ref="CO22">ISERROR(MATCH(AE22,$AO$3:$AQ$3,0))*IF(OR(AE22&lt;$M$3,AE22&gt;$BU$36),0,INDEX($M$4:$N$10,WEEKDAY(AE22,2),(AE22&gt;=$M$3)*(AE22&lt;$N$3)+2*(AE22&gt;=$N$3)*(AE22&lt;=$BU$36)))</f>
        <v>0</v>
      </c>
      <c r="CP22" s="83"/>
      <c r="CQ22" s="13" cm="1">
        <f t="array" ref="CQ22">ISERROR(MATCH(AG22,$AO$3:$AQ$3,0))*IF(OR(AG22&lt;$M$3,AG22&gt;$BU$36),0,INDEX($M$4:$N$10,WEEKDAY(AG22,2),(AG22&gt;=$M$3)*(AG22&lt;$N$3)+2*(AG22&gt;=$N$3)*(AG22&lt;=$BU$36)))</f>
        <v>8</v>
      </c>
      <c r="CR22" s="83"/>
      <c r="CS22" s="13" cm="1">
        <f t="array" ref="CS22">ISERROR(MATCH(AI22,$AO$3:$AQ$3,0))*IF(OR(AI22&lt;$M$3,AI22&gt;$BU$36),0,INDEX($M$4:$N$10,WEEKDAY(AI22,2),(AI22&gt;=$M$3)*(AI22&lt;$N$3)+2*(AI22&gt;=$N$3)*(AI22&lt;=$BU$36)))</f>
        <v>0</v>
      </c>
      <c r="CT22" s="83"/>
      <c r="CU22" s="13" cm="1">
        <f t="array" ref="CU22">ISERROR(MATCH(AK22,$AO$3:$AQ$3,0))*IF(OR(AK22&lt;$M$3,AK22&gt;$BU$36),0,INDEX($M$4:$N$10,WEEKDAY(AK22,2),(AK22&gt;=$M$3)*(AK22&lt;$N$3)+2*(AK22&gt;=$N$3)*(AK22&lt;=$BU$36)))</f>
        <v>8</v>
      </c>
      <c r="CV22" s="83"/>
      <c r="CW22" s="13" cm="1">
        <f t="array" ref="CW22">ISERROR(MATCH(AM22,$AO$3:$AQ$3,0))*IF(OR(AM22&lt;$M$3,AM22&gt;$BU$36),0,INDEX($M$4:$N$10,WEEKDAY(AM22,2),(AM22&gt;=$M$3)*(AM22&lt;$N$3)+2*(AM22&gt;=$N$3)*(AM22&lt;=$BU$36)))</f>
        <v>8</v>
      </c>
      <c r="CX22" s="84"/>
    </row>
    <row r="23" spans="1:102" ht="14.45" customHeight="1" x14ac:dyDescent="0.25">
      <c r="A23" s="29"/>
      <c r="B23" s="315"/>
      <c r="C23" s="316"/>
      <c r="D23" s="30" t="str" cm="1">
        <f t="array" ref="D23">IF(B23="","",SUMPRODUCT(($Q$2:$AM$32&gt;=A23)*($Q$2:$AM$32&lt;=B23)*($AZ$2:$BV$32&gt;0)))</f>
        <v/>
      </c>
      <c r="G23" s="312">
        <f>DATE($A$1,5,1)</f>
        <v>44682</v>
      </c>
      <c r="H23" s="313"/>
      <c r="I23" s="82">
        <f>COUNTIF($BH$2:$BH$32,"&gt;0")</f>
        <v>17</v>
      </c>
      <c r="J23" s="35">
        <f>IF($D$4="",SUM($CI$2:$CI$32),SUM($BH$2:$BH$32))</f>
        <v>144</v>
      </c>
      <c r="K23" s="34"/>
      <c r="L23" s="32"/>
      <c r="M23" s="36"/>
      <c r="N23" s="37">
        <f t="shared" si="5"/>
        <v>3024</v>
      </c>
      <c r="O23" s="76" t="s">
        <v>100</v>
      </c>
      <c r="P23" s="11">
        <f t="shared" si="1"/>
        <v>44583</v>
      </c>
      <c r="Q23" s="12">
        <f t="shared" si="4"/>
        <v>44583</v>
      </c>
      <c r="R23" s="11">
        <f t="shared" si="4"/>
        <v>44614</v>
      </c>
      <c r="S23" s="12">
        <f t="shared" si="3"/>
        <v>44614</v>
      </c>
      <c r="T23" s="11">
        <f t="shared" si="3"/>
        <v>44642</v>
      </c>
      <c r="U23" s="12">
        <f t="shared" si="3"/>
        <v>44642</v>
      </c>
      <c r="V23" s="11">
        <f t="shared" si="3"/>
        <v>44673</v>
      </c>
      <c r="W23" s="12">
        <f t="shared" si="3"/>
        <v>44673</v>
      </c>
      <c r="X23" s="11">
        <f t="shared" si="3"/>
        <v>44703</v>
      </c>
      <c r="Y23" s="12">
        <f t="shared" si="3"/>
        <v>44703</v>
      </c>
      <c r="Z23" s="11">
        <f t="shared" si="3"/>
        <v>44734</v>
      </c>
      <c r="AA23" s="12">
        <f t="shared" si="3"/>
        <v>44734</v>
      </c>
      <c r="AB23" s="11">
        <f t="shared" si="3"/>
        <v>44764</v>
      </c>
      <c r="AC23" s="12">
        <f t="shared" si="3"/>
        <v>44764</v>
      </c>
      <c r="AD23" s="11">
        <f t="shared" si="3"/>
        <v>44795</v>
      </c>
      <c r="AE23" s="12">
        <f t="shared" si="3"/>
        <v>44795</v>
      </c>
      <c r="AF23" s="11">
        <f t="shared" si="3"/>
        <v>44826</v>
      </c>
      <c r="AG23" s="12">
        <f t="shared" si="3"/>
        <v>44826</v>
      </c>
      <c r="AH23" s="11">
        <f t="shared" si="3"/>
        <v>44856</v>
      </c>
      <c r="AI23" s="12">
        <f t="shared" si="3"/>
        <v>44856</v>
      </c>
      <c r="AJ23" s="11">
        <f t="shared" si="3"/>
        <v>44887</v>
      </c>
      <c r="AK23" s="12">
        <f t="shared" si="3"/>
        <v>44887</v>
      </c>
      <c r="AL23" s="11">
        <f t="shared" si="3"/>
        <v>44917</v>
      </c>
      <c r="AM23" s="12">
        <f t="shared" si="3"/>
        <v>44917</v>
      </c>
      <c r="AY23" s="162"/>
      <c r="AZ23" s="13" cm="1">
        <f t="array" ref="AZ23">ISERROR(MATCH(Q23,Feiertage!$A$8:$A$19,0))*IF(OR(Q23&lt;$M$3,Q23&gt;$BU$36),0,INDEX($M$4:$N$10,WEEKDAY(Q23,2),(Q23&gt;=$M$3)*(Q23&lt;$N$3)+2*(Q23&gt;=$N$3)*(Q23&lt;=$BU$36)))</f>
        <v>0</v>
      </c>
      <c r="BA23" s="83"/>
      <c r="BB23" s="13" cm="1">
        <f t="array" ref="BB23">ISERROR(MATCH(S23,Feiertage!$A$8:$A$19,0))*IF(OR(S23&lt;$M$3,S23&gt;$BU$36),0,INDEX($M$4:$N$10,WEEKDAY(S23,2),(S23&gt;=$M$3)*(S23&lt;$N$3)+2*(S23&gt;=$N$3)*(S23&lt;=$BU$36)))</f>
        <v>8</v>
      </c>
      <c r="BC23" s="83"/>
      <c r="BD23" s="13" cm="1">
        <f t="array" ref="BD23">ISERROR(MATCH(U23,Feiertage!$A$8:$A$19,0))*IF(OR(U23&lt;$M$3,U23&gt;$BU$36),0,INDEX($M$4:$N$10,WEEKDAY(U23,2),(U23&gt;=$M$3)*(U23&lt;$N$3)+2*(U23&gt;=$N$3)*(U23&lt;=$BU$36)))</f>
        <v>8</v>
      </c>
      <c r="BE23" s="83"/>
      <c r="BF23" s="13" cm="1">
        <f t="array" ref="BF23">ISERROR(MATCH(W23,Feiertage!$A$8:$A$19,0))*IF(OR(W23&lt;$M$3,W23&gt;$BU$36),0,INDEX($M$4:$N$10,WEEKDAY(W23,2),(W23&gt;=$M$3)*(W23&lt;$N$3)+2*(W23&gt;=$N$3)*(W23&lt;=$BU$36)))</f>
        <v>0</v>
      </c>
      <c r="BG23" s="83"/>
      <c r="BH23" s="13" cm="1">
        <f t="array" ref="BH23">ISERROR(MATCH(Y23,Feiertage!$A$8:$A$19,0))*IF(OR(Y23&lt;$M$3,Y23&gt;$BU$36),0,INDEX($M$4:$N$10,WEEKDAY(Y23,2),(Y23&gt;=$M$3)*(Y23&lt;$N$3)+2*(Y23&gt;=$N$3)*(Y23&lt;=$BU$36)))</f>
        <v>0</v>
      </c>
      <c r="BI23" s="83"/>
      <c r="BJ23" s="13" cm="1">
        <f t="array" ref="BJ23">ISERROR(MATCH(AA23,Feiertage!$A$8:$A$19,0))*IF(OR(AA23&lt;$M$3,AA23&gt;$BU$36),0,INDEX($M$4:$N$10,WEEKDAY(AA23,2),(AA23&gt;=$M$3)*(AA23&lt;$N$3)+2*(AA23&gt;=$N$3)*(AA23&lt;=$BU$36)))</f>
        <v>8</v>
      </c>
      <c r="BK23" s="83"/>
      <c r="BL23" s="13" cm="1">
        <f t="array" ref="BL23">ISERROR(MATCH(AC23,Feiertage!$A$8:$A$19,0))*IF(OR(AC23&lt;$M$3,AC23&gt;$BU$36),0,INDEX($M$4:$N$10,WEEKDAY(AC23,2),(AC23&gt;=$M$3)*(AC23&lt;$N$3)+2*(AC23&gt;=$N$3)*(AC23&lt;=$BU$36)))</f>
        <v>0</v>
      </c>
      <c r="BM23" s="83"/>
      <c r="BN23" s="13" cm="1">
        <f t="array" ref="BN23">ISERROR(MATCH(AE23,Feiertage!$A$8:$A$19,0))*IF(OR(AE23&lt;$M$3,AE23&gt;$BU$36),0,INDEX($M$4:$N$10,WEEKDAY(AE23,2),(AE23&gt;=$M$3)*(AE23&lt;$N$3)+2*(AE23&gt;=$N$3)*(AE23&lt;=$BU$36)))</f>
        <v>8</v>
      </c>
      <c r="BO23" s="83"/>
      <c r="BP23" s="13" cm="1">
        <f t="array" ref="BP23">ISERROR(MATCH(AG23,Feiertage!$A$8:$A$19,0))*IF(OR(AG23&lt;$M$3,AG23&gt;$BU$36),0,INDEX($M$4:$N$10,WEEKDAY(AG23,2),(AG23&gt;=$M$3)*(AG23&lt;$N$3)+2*(AG23&gt;=$N$3)*(AG23&lt;=$BU$36)))</f>
        <v>8</v>
      </c>
      <c r="BQ23" s="83"/>
      <c r="BR23" s="13" cm="1">
        <f t="array" ref="BR23">ISERROR(MATCH(AI23,Feiertage!$A$8:$A$19,0))*IF(OR(AI23&lt;$M$3,AI23&gt;$BU$36),0,INDEX($M$4:$N$10,WEEKDAY(AI23,2),(AI23&gt;=$M$3)*(AI23&lt;$N$3)+2*(AI23&gt;=$N$3)*(AI23&lt;=$BU$36)))</f>
        <v>0</v>
      </c>
      <c r="BS23" s="83"/>
      <c r="BT23" s="13" cm="1">
        <f t="array" ref="BT23">ISERROR(MATCH(AK23,Feiertage!$A$8:$A$19,0))*IF(OR(AK23&lt;$M$3,AK23&gt;$BU$36),0,INDEX($M$4:$N$10,WEEKDAY(AK23,2),(AK23&gt;=$M$3)*(AK23&lt;$N$3)+2*(AK23&gt;=$N$3)*(AK23&lt;=$BU$36)))</f>
        <v>8</v>
      </c>
      <c r="BU23" s="83"/>
      <c r="BV23" s="13" cm="1">
        <f t="array" ref="BV23">ISERROR(MATCH(AM23,Feiertage!$A$8:$A$19,0))*IF(OR(AM23&lt;$M$3,AM23&gt;$BU$36),0,INDEX($M$4:$N$10,WEEKDAY(AM23,2),(AM23&gt;=$M$3)*(AM23&lt;$N$3)+2*(AM23&gt;=$N$3)*(AM23&lt;=$BU$36)))</f>
        <v>8</v>
      </c>
      <c r="BW23" s="84"/>
      <c r="BZ23" s="162"/>
      <c r="CA23" s="13" cm="1">
        <f t="array" ref="CA23">ISERROR(MATCH(Q23,$AO$3:$AQ$3,0))*IF(OR(Q23&lt;$M$3,Q23&gt;$BU$36),0,INDEX($M$4:$N$10,WEEKDAY(Q23,2),(Q23&gt;=$M$3)*(Q23&lt;$N$3)+2*(Q23&gt;=$N$3)*(Q23&lt;=$BU$36)))</f>
        <v>0</v>
      </c>
      <c r="CB23" s="83"/>
      <c r="CC23" s="13" cm="1">
        <f t="array" ref="CC23">ISERROR(MATCH(S23,$AO$3:$AQ$3,0))*IF(OR(S23&lt;$M$3,S23&gt;$BU$36),0,INDEX($M$4:$N$10,WEEKDAY(S23,2),(S23&gt;=$M$3)*(S23&lt;$N$3)+2*(S23&gt;=$N$3)*(S23&lt;=$BU$36)))</f>
        <v>8</v>
      </c>
      <c r="CD23" s="83"/>
      <c r="CE23" s="13" cm="1">
        <f t="array" ref="CE23">ISERROR(MATCH(U23,$AO$3:$AQ$3,0))*IF(OR(U23&lt;$M$3,U23&gt;$BU$36),0,INDEX($M$4:$N$10,WEEKDAY(U23,2),(U23&gt;=$M$3)*(U23&lt;$N$3)+2*(U23&gt;=$N$3)*(U23&lt;=$BU$36)))</f>
        <v>8</v>
      </c>
      <c r="CF23" s="83"/>
      <c r="CG23" s="13" cm="1">
        <f t="array" ref="CG23">ISERROR(MATCH(W23,$AO$3:$AQ$3,0))*IF(OR(W23&lt;$M$3,W23&gt;$BU$36),0,INDEX($M$4:$N$10,WEEKDAY(W23,2),(W23&gt;=$M$3)*(W23&lt;$N$3)+2*(W23&gt;=$N$3)*(W23&lt;=$BU$36)))</f>
        <v>0</v>
      </c>
      <c r="CH23" s="83"/>
      <c r="CI23" s="13" cm="1">
        <f t="array" ref="CI23">ISERROR(MATCH(Y23,$AO$3:$AQ$3,0))*IF(OR(Y23&lt;$M$3,Y23&gt;$BU$36),0,INDEX($M$4:$N$10,WEEKDAY(Y23,2),(Y23&gt;=$M$3)*(Y23&lt;$N$3)+2*(Y23&gt;=$N$3)*(Y23&lt;=$BU$36)))</f>
        <v>0</v>
      </c>
      <c r="CJ23" s="83"/>
      <c r="CK23" s="13" cm="1">
        <f t="array" ref="CK23">ISERROR(MATCH(AA23,$AO$3:$AQ$3,0))*IF(OR(AA23&lt;$M$3,AA23&gt;$BU$36),0,INDEX($M$4:$N$10,WEEKDAY(AA23,2),(AA23&gt;=$M$3)*(AA23&lt;$N$3)+2*(AA23&gt;=$N$3)*(AA23&lt;=$BU$36)))</f>
        <v>8</v>
      </c>
      <c r="CL23" s="83"/>
      <c r="CM23" s="13" cm="1">
        <f t="array" ref="CM23">ISERROR(MATCH(AC23,$AO$3:$AQ$3,0))*IF(OR(AC23&lt;$M$3,AC23&gt;$BU$36),0,INDEX($M$4:$N$10,WEEKDAY(AC23,2),(AC23&gt;=$M$3)*(AC23&lt;$N$3)+2*(AC23&gt;=$N$3)*(AC23&lt;=$BU$36)))</f>
        <v>0</v>
      </c>
      <c r="CN23" s="83"/>
      <c r="CO23" s="13" cm="1">
        <f t="array" ref="CO23">ISERROR(MATCH(AE23,$AO$3:$AQ$3,0))*IF(OR(AE23&lt;$M$3,AE23&gt;$BU$36),0,INDEX($M$4:$N$10,WEEKDAY(AE23,2),(AE23&gt;=$M$3)*(AE23&lt;$N$3)+2*(AE23&gt;=$N$3)*(AE23&lt;=$BU$36)))</f>
        <v>8</v>
      </c>
      <c r="CP23" s="83"/>
      <c r="CQ23" s="13" cm="1">
        <f t="array" ref="CQ23">ISERROR(MATCH(AG23,$AO$3:$AQ$3,0))*IF(OR(AG23&lt;$M$3,AG23&gt;$BU$36),0,INDEX($M$4:$N$10,WEEKDAY(AG23,2),(AG23&gt;=$M$3)*(AG23&lt;$N$3)+2*(AG23&gt;=$N$3)*(AG23&lt;=$BU$36)))</f>
        <v>8</v>
      </c>
      <c r="CR23" s="83"/>
      <c r="CS23" s="13" cm="1">
        <f t="array" ref="CS23">ISERROR(MATCH(AI23,$AO$3:$AQ$3,0))*IF(OR(AI23&lt;$M$3,AI23&gt;$BU$36),0,INDEX($M$4:$N$10,WEEKDAY(AI23,2),(AI23&gt;=$M$3)*(AI23&lt;$N$3)+2*(AI23&gt;=$N$3)*(AI23&lt;=$BU$36)))</f>
        <v>0</v>
      </c>
      <c r="CT23" s="83"/>
      <c r="CU23" s="13" cm="1">
        <f t="array" ref="CU23">ISERROR(MATCH(AK23,$AO$3:$AQ$3,0))*IF(OR(AK23&lt;$M$3,AK23&gt;$BU$36),0,INDEX($M$4:$N$10,WEEKDAY(AK23,2),(AK23&gt;=$M$3)*(AK23&lt;$N$3)+2*(AK23&gt;=$N$3)*(AK23&lt;=$BU$36)))</f>
        <v>8</v>
      </c>
      <c r="CV23" s="83"/>
      <c r="CW23" s="13" cm="1">
        <f t="array" ref="CW23">ISERROR(MATCH(AM23,$AO$3:$AQ$3,0))*IF(OR(AM23&lt;$M$3,AM23&gt;$BU$36),0,INDEX($M$4:$N$10,WEEKDAY(AM23,2),(AM23&gt;=$M$3)*(AM23&lt;$N$3)+2*(AM23&gt;=$N$3)*(AM23&lt;=$BU$36)))</f>
        <v>8</v>
      </c>
      <c r="CX23" s="84"/>
    </row>
    <row r="24" spans="1:102" ht="14.45" customHeight="1" x14ac:dyDescent="0.25">
      <c r="A24" s="29"/>
      <c r="B24" s="315"/>
      <c r="C24" s="316"/>
      <c r="D24" s="30" t="str" cm="1">
        <f t="array" ref="D24">IF(B24="","",SUMPRODUCT(($Q$2:$AM$32&gt;=A24)*($Q$2:$AM$32&lt;=B24)*($AZ$2:$BV$32&gt;0)))</f>
        <v/>
      </c>
      <c r="G24" s="312">
        <f>DATE($A$1,6,1)</f>
        <v>44713</v>
      </c>
      <c r="H24" s="313"/>
      <c r="I24" s="82">
        <f>COUNTIF($BJ$2:$BJ$32,"&gt;0")</f>
        <v>17</v>
      </c>
      <c r="J24" s="35">
        <f>IF($D$4="",SUM($CK$2:$CK$32),SUM($BJ$2:$BJ$32))</f>
        <v>144</v>
      </c>
      <c r="K24" s="34"/>
      <c r="L24" s="32"/>
      <c r="M24" s="36"/>
      <c r="N24" s="37">
        <f t="shared" si="5"/>
        <v>3024</v>
      </c>
      <c r="O24" s="76" t="s">
        <v>100</v>
      </c>
      <c r="P24" s="11">
        <f t="shared" si="1"/>
        <v>44584</v>
      </c>
      <c r="Q24" s="12">
        <f t="shared" si="4"/>
        <v>44584</v>
      </c>
      <c r="R24" s="11">
        <f t="shared" si="4"/>
        <v>44615</v>
      </c>
      <c r="S24" s="12">
        <f t="shared" si="3"/>
        <v>44615</v>
      </c>
      <c r="T24" s="11">
        <f t="shared" si="3"/>
        <v>44643</v>
      </c>
      <c r="U24" s="12">
        <f t="shared" si="3"/>
        <v>44643</v>
      </c>
      <c r="V24" s="11">
        <f t="shared" si="3"/>
        <v>44674</v>
      </c>
      <c r="W24" s="12">
        <f t="shared" si="3"/>
        <v>44674</v>
      </c>
      <c r="X24" s="11">
        <f t="shared" si="3"/>
        <v>44704</v>
      </c>
      <c r="Y24" s="12">
        <f t="shared" si="3"/>
        <v>44704</v>
      </c>
      <c r="Z24" s="11">
        <f t="shared" si="3"/>
        <v>44735</v>
      </c>
      <c r="AA24" s="12">
        <f t="shared" si="3"/>
        <v>44735</v>
      </c>
      <c r="AB24" s="11">
        <f t="shared" si="3"/>
        <v>44765</v>
      </c>
      <c r="AC24" s="12">
        <f t="shared" si="3"/>
        <v>44765</v>
      </c>
      <c r="AD24" s="11">
        <f t="shared" si="3"/>
        <v>44796</v>
      </c>
      <c r="AE24" s="12">
        <f t="shared" si="3"/>
        <v>44796</v>
      </c>
      <c r="AF24" s="11">
        <f t="shared" si="3"/>
        <v>44827</v>
      </c>
      <c r="AG24" s="12">
        <f t="shared" si="3"/>
        <v>44827</v>
      </c>
      <c r="AH24" s="11">
        <f t="shared" si="3"/>
        <v>44857</v>
      </c>
      <c r="AI24" s="12">
        <f t="shared" si="3"/>
        <v>44857</v>
      </c>
      <c r="AJ24" s="11">
        <f t="shared" si="3"/>
        <v>44888</v>
      </c>
      <c r="AK24" s="12">
        <f t="shared" si="3"/>
        <v>44888</v>
      </c>
      <c r="AL24" s="11">
        <f t="shared" si="3"/>
        <v>44918</v>
      </c>
      <c r="AM24" s="12">
        <f t="shared" si="3"/>
        <v>44918</v>
      </c>
      <c r="AY24" s="162"/>
      <c r="AZ24" s="13" cm="1">
        <f t="array" ref="AZ24">ISERROR(MATCH(Q24,Feiertage!$A$8:$A$19,0))*IF(OR(Q24&lt;$M$3,Q24&gt;$BU$36),0,INDEX($M$4:$N$10,WEEKDAY(Q24,2),(Q24&gt;=$M$3)*(Q24&lt;$N$3)+2*(Q24&gt;=$N$3)*(Q24&lt;=$BU$36)))</f>
        <v>0</v>
      </c>
      <c r="BA24" s="83"/>
      <c r="BB24" s="13" cm="1">
        <f t="array" ref="BB24">ISERROR(MATCH(S24,Feiertage!$A$8:$A$19,0))*IF(OR(S24&lt;$M$3,S24&gt;$BU$36),0,INDEX($M$4:$N$10,WEEKDAY(S24,2),(S24&gt;=$M$3)*(S24&lt;$N$3)+2*(S24&gt;=$N$3)*(S24&lt;=$BU$36)))</f>
        <v>8</v>
      </c>
      <c r="BC24" s="83"/>
      <c r="BD24" s="13" cm="1">
        <f t="array" ref="BD24">ISERROR(MATCH(U24,Feiertage!$A$8:$A$19,0))*IF(OR(U24&lt;$M$3,U24&gt;$BU$36),0,INDEX($M$4:$N$10,WEEKDAY(U24,2),(U24&gt;=$M$3)*(U24&lt;$N$3)+2*(U24&gt;=$N$3)*(U24&lt;=$BU$36)))</f>
        <v>8</v>
      </c>
      <c r="BE24" s="83"/>
      <c r="BF24" s="13" cm="1">
        <f t="array" ref="BF24">ISERROR(MATCH(W24,Feiertage!$A$8:$A$19,0))*IF(OR(W24&lt;$M$3,W24&gt;$BU$36),0,INDEX($M$4:$N$10,WEEKDAY(W24,2),(W24&gt;=$M$3)*(W24&lt;$N$3)+2*(W24&gt;=$N$3)*(W24&lt;=$BU$36)))</f>
        <v>0</v>
      </c>
      <c r="BG24" s="83"/>
      <c r="BH24" s="13" cm="1">
        <f t="array" ref="BH24">ISERROR(MATCH(Y24,Feiertage!$A$8:$A$19,0))*IF(OR(Y24&lt;$M$3,Y24&gt;$BU$36),0,INDEX($M$4:$N$10,WEEKDAY(Y24,2),(Y24&gt;=$M$3)*(Y24&lt;$N$3)+2*(Y24&gt;=$N$3)*(Y24&lt;=$BU$36)))</f>
        <v>8</v>
      </c>
      <c r="BI24" s="83"/>
      <c r="BJ24" s="13" cm="1">
        <f t="array" ref="BJ24">ISERROR(MATCH(AA24,Feiertage!$A$8:$A$19,0))*IF(OR(AA24&lt;$M$3,AA24&gt;$BU$36),0,INDEX($M$4:$N$10,WEEKDAY(AA24,2),(AA24&gt;=$M$3)*(AA24&lt;$N$3)+2*(AA24&gt;=$N$3)*(AA24&lt;=$BU$36)))</f>
        <v>8</v>
      </c>
      <c r="BK24" s="83"/>
      <c r="BL24" s="13" cm="1">
        <f t="array" ref="BL24">ISERROR(MATCH(AC24,Feiertage!$A$8:$A$19,0))*IF(OR(AC24&lt;$M$3,AC24&gt;$BU$36),0,INDEX($M$4:$N$10,WEEKDAY(AC24,2),(AC24&gt;=$M$3)*(AC24&lt;$N$3)+2*(AC24&gt;=$N$3)*(AC24&lt;=$BU$36)))</f>
        <v>0</v>
      </c>
      <c r="BM24" s="83"/>
      <c r="BN24" s="13" cm="1">
        <f t="array" ref="BN24">ISERROR(MATCH(AE24,Feiertage!$A$8:$A$19,0))*IF(OR(AE24&lt;$M$3,AE24&gt;$BU$36),0,INDEX($M$4:$N$10,WEEKDAY(AE24,2),(AE24&gt;=$M$3)*(AE24&lt;$N$3)+2*(AE24&gt;=$N$3)*(AE24&lt;=$BU$36)))</f>
        <v>8</v>
      </c>
      <c r="BO24" s="83"/>
      <c r="BP24" s="13" cm="1">
        <f t="array" ref="BP24">ISERROR(MATCH(AG24,Feiertage!$A$8:$A$19,0))*IF(OR(AG24&lt;$M$3,AG24&gt;$BU$36),0,INDEX($M$4:$N$10,WEEKDAY(AG24,2),(AG24&gt;=$M$3)*(AG24&lt;$N$3)+2*(AG24&gt;=$N$3)*(AG24&lt;=$BU$36)))</f>
        <v>0</v>
      </c>
      <c r="BQ24" s="83"/>
      <c r="BR24" s="13" cm="1">
        <f t="array" ref="BR24">ISERROR(MATCH(AI24,Feiertage!$A$8:$A$19,0))*IF(OR(AI24&lt;$M$3,AI24&gt;$BU$36),0,INDEX($M$4:$N$10,WEEKDAY(AI24,2),(AI24&gt;=$M$3)*(AI24&lt;$N$3)+2*(AI24&gt;=$N$3)*(AI24&lt;=$BU$36)))</f>
        <v>0</v>
      </c>
      <c r="BS24" s="83"/>
      <c r="BT24" s="13" cm="1">
        <f t="array" ref="BT24">ISERROR(MATCH(AK24,Feiertage!$A$8:$A$19,0))*IF(OR(AK24&lt;$M$3,AK24&gt;$BU$36),0,INDEX($M$4:$N$10,WEEKDAY(AK24,2),(AK24&gt;=$M$3)*(AK24&lt;$N$3)+2*(AK24&gt;=$N$3)*(AK24&lt;=$BU$36)))</f>
        <v>8</v>
      </c>
      <c r="BU24" s="83"/>
      <c r="BV24" s="13" cm="1">
        <f t="array" ref="BV24">ISERROR(MATCH(AM24,Feiertage!$A$8:$A$19,0))*IF(OR(AM24&lt;$M$3,AM24&gt;$BU$36),0,INDEX($M$4:$N$10,WEEKDAY(AM24,2),(AM24&gt;=$M$3)*(AM24&lt;$N$3)+2*(AM24&gt;=$N$3)*(AM24&lt;=$BU$36)))</f>
        <v>0</v>
      </c>
      <c r="BW24" s="84"/>
      <c r="BZ24" s="162"/>
      <c r="CA24" s="13" cm="1">
        <f t="array" ref="CA24">ISERROR(MATCH(Q24,$AO$3:$AQ$3,0))*IF(OR(Q24&lt;$M$3,Q24&gt;$BU$36),0,INDEX($M$4:$N$10,WEEKDAY(Q24,2),(Q24&gt;=$M$3)*(Q24&lt;$N$3)+2*(Q24&gt;=$N$3)*(Q24&lt;=$BU$36)))</f>
        <v>0</v>
      </c>
      <c r="CB24" s="83"/>
      <c r="CC24" s="13" cm="1">
        <f t="array" ref="CC24">ISERROR(MATCH(S24,$AO$3:$AQ$3,0))*IF(OR(S24&lt;$M$3,S24&gt;$BU$36),0,INDEX($M$4:$N$10,WEEKDAY(S24,2),(S24&gt;=$M$3)*(S24&lt;$N$3)+2*(S24&gt;=$N$3)*(S24&lt;=$BU$36)))</f>
        <v>8</v>
      </c>
      <c r="CD24" s="83"/>
      <c r="CE24" s="13" cm="1">
        <f t="array" ref="CE24">ISERROR(MATCH(U24,$AO$3:$AQ$3,0))*IF(OR(U24&lt;$M$3,U24&gt;$BU$36),0,INDEX($M$4:$N$10,WEEKDAY(U24,2),(U24&gt;=$M$3)*(U24&lt;$N$3)+2*(U24&gt;=$N$3)*(U24&lt;=$BU$36)))</f>
        <v>8</v>
      </c>
      <c r="CF24" s="83"/>
      <c r="CG24" s="13" cm="1">
        <f t="array" ref="CG24">ISERROR(MATCH(W24,$AO$3:$AQ$3,0))*IF(OR(W24&lt;$M$3,W24&gt;$BU$36),0,INDEX($M$4:$N$10,WEEKDAY(W24,2),(W24&gt;=$M$3)*(W24&lt;$N$3)+2*(W24&gt;=$N$3)*(W24&lt;=$BU$36)))</f>
        <v>0</v>
      </c>
      <c r="CH24" s="83"/>
      <c r="CI24" s="13" cm="1">
        <f t="array" ref="CI24">ISERROR(MATCH(Y24,$AO$3:$AQ$3,0))*IF(OR(Y24&lt;$M$3,Y24&gt;$BU$36),0,INDEX($M$4:$N$10,WEEKDAY(Y24,2),(Y24&gt;=$M$3)*(Y24&lt;$N$3)+2*(Y24&gt;=$N$3)*(Y24&lt;=$BU$36)))</f>
        <v>8</v>
      </c>
      <c r="CJ24" s="83"/>
      <c r="CK24" s="13" cm="1">
        <f t="array" ref="CK24">ISERROR(MATCH(AA24,$AO$3:$AQ$3,0))*IF(OR(AA24&lt;$M$3,AA24&gt;$BU$36),0,INDEX($M$4:$N$10,WEEKDAY(AA24,2),(AA24&gt;=$M$3)*(AA24&lt;$N$3)+2*(AA24&gt;=$N$3)*(AA24&lt;=$BU$36)))</f>
        <v>8</v>
      </c>
      <c r="CL24" s="83"/>
      <c r="CM24" s="13" cm="1">
        <f t="array" ref="CM24">ISERROR(MATCH(AC24,$AO$3:$AQ$3,0))*IF(OR(AC24&lt;$M$3,AC24&gt;$BU$36),0,INDEX($M$4:$N$10,WEEKDAY(AC24,2),(AC24&gt;=$M$3)*(AC24&lt;$N$3)+2*(AC24&gt;=$N$3)*(AC24&lt;=$BU$36)))</f>
        <v>0</v>
      </c>
      <c r="CN24" s="83"/>
      <c r="CO24" s="13" cm="1">
        <f t="array" ref="CO24">ISERROR(MATCH(AE24,$AO$3:$AQ$3,0))*IF(OR(AE24&lt;$M$3,AE24&gt;$BU$36),0,INDEX($M$4:$N$10,WEEKDAY(AE24,2),(AE24&gt;=$M$3)*(AE24&lt;$N$3)+2*(AE24&gt;=$N$3)*(AE24&lt;=$BU$36)))</f>
        <v>8</v>
      </c>
      <c r="CP24" s="83"/>
      <c r="CQ24" s="13" cm="1">
        <f t="array" ref="CQ24">ISERROR(MATCH(AG24,$AO$3:$AQ$3,0))*IF(OR(AG24&lt;$M$3,AG24&gt;$BU$36),0,INDEX($M$4:$N$10,WEEKDAY(AG24,2),(AG24&gt;=$M$3)*(AG24&lt;$N$3)+2*(AG24&gt;=$N$3)*(AG24&lt;=$BU$36)))</f>
        <v>0</v>
      </c>
      <c r="CR24" s="83"/>
      <c r="CS24" s="13" cm="1">
        <f t="array" ref="CS24">ISERROR(MATCH(AI24,$AO$3:$AQ$3,0))*IF(OR(AI24&lt;$M$3,AI24&gt;$BU$36),0,INDEX($M$4:$N$10,WEEKDAY(AI24,2),(AI24&gt;=$M$3)*(AI24&lt;$N$3)+2*(AI24&gt;=$N$3)*(AI24&lt;=$BU$36)))</f>
        <v>0</v>
      </c>
      <c r="CT24" s="83"/>
      <c r="CU24" s="13" cm="1">
        <f t="array" ref="CU24">ISERROR(MATCH(AK24,$AO$3:$AQ$3,0))*IF(OR(AK24&lt;$M$3,AK24&gt;$BU$36),0,INDEX($M$4:$N$10,WEEKDAY(AK24,2),(AK24&gt;=$M$3)*(AK24&lt;$N$3)+2*(AK24&gt;=$N$3)*(AK24&lt;=$BU$36)))</f>
        <v>8</v>
      </c>
      <c r="CV24" s="83"/>
      <c r="CW24" s="13" cm="1">
        <f t="array" ref="CW24">ISERROR(MATCH(AM24,$AO$3:$AQ$3,0))*IF(OR(AM24&lt;$M$3,AM24&gt;$BU$36),0,INDEX($M$4:$N$10,WEEKDAY(AM24,2),(AM24&gt;=$M$3)*(AM24&lt;$N$3)+2*(AM24&gt;=$N$3)*(AM24&lt;=$BU$36)))</f>
        <v>0</v>
      </c>
      <c r="CX24" s="84"/>
    </row>
    <row r="25" spans="1:102" ht="14.45" customHeight="1" x14ac:dyDescent="0.25">
      <c r="A25" s="29"/>
      <c r="B25" s="315"/>
      <c r="C25" s="316"/>
      <c r="D25" s="30" t="str" cm="1">
        <f t="array" ref="D25">IF(B25="","",SUMPRODUCT(($Q$2:$AM$32&gt;=A25)*($Q$2:$AM$32&lt;=B25)*($AZ$2:$BV$32&gt;0)))</f>
        <v/>
      </c>
      <c r="G25" s="312">
        <f>DATE($A$1,7,1)</f>
        <v>44743</v>
      </c>
      <c r="H25" s="313"/>
      <c r="I25" s="82">
        <f>COUNTIF($BL$2:$BL$32,"&gt;0")</f>
        <v>16</v>
      </c>
      <c r="J25" s="35">
        <f>IF($D$4="",SUM($CM$2:$CM$32),SUM($BL$2:$BL$32))</f>
        <v>128</v>
      </c>
      <c r="K25" s="34"/>
      <c r="L25" s="32"/>
      <c r="M25" s="36"/>
      <c r="N25" s="37">
        <f t="shared" si="5"/>
        <v>2688</v>
      </c>
      <c r="O25" s="76" t="s">
        <v>100</v>
      </c>
      <c r="P25" s="11">
        <f t="shared" si="1"/>
        <v>44585</v>
      </c>
      <c r="Q25" s="12">
        <f t="shared" si="4"/>
        <v>44585</v>
      </c>
      <c r="R25" s="11">
        <f t="shared" si="4"/>
        <v>44616</v>
      </c>
      <c r="S25" s="12">
        <f t="shared" si="3"/>
        <v>44616</v>
      </c>
      <c r="T25" s="11">
        <f t="shared" si="3"/>
        <v>44644</v>
      </c>
      <c r="U25" s="12">
        <f t="shared" si="3"/>
        <v>44644</v>
      </c>
      <c r="V25" s="11">
        <f t="shared" si="3"/>
        <v>44675</v>
      </c>
      <c r="W25" s="12">
        <f t="shared" si="3"/>
        <v>44675</v>
      </c>
      <c r="X25" s="11">
        <f t="shared" si="3"/>
        <v>44705</v>
      </c>
      <c r="Y25" s="12">
        <f t="shared" si="3"/>
        <v>44705</v>
      </c>
      <c r="Z25" s="11">
        <f t="shared" si="3"/>
        <v>44736</v>
      </c>
      <c r="AA25" s="12">
        <f t="shared" si="3"/>
        <v>44736</v>
      </c>
      <c r="AB25" s="11">
        <f t="shared" si="3"/>
        <v>44766</v>
      </c>
      <c r="AC25" s="12">
        <f t="shared" si="3"/>
        <v>44766</v>
      </c>
      <c r="AD25" s="11">
        <f t="shared" si="3"/>
        <v>44797</v>
      </c>
      <c r="AE25" s="12">
        <f t="shared" si="3"/>
        <v>44797</v>
      </c>
      <c r="AF25" s="11">
        <f t="shared" si="3"/>
        <v>44828</v>
      </c>
      <c r="AG25" s="12">
        <f t="shared" si="3"/>
        <v>44828</v>
      </c>
      <c r="AH25" s="11">
        <f t="shared" si="3"/>
        <v>44858</v>
      </c>
      <c r="AI25" s="12">
        <f t="shared" si="3"/>
        <v>44858</v>
      </c>
      <c r="AJ25" s="11">
        <f t="shared" si="3"/>
        <v>44889</v>
      </c>
      <c r="AK25" s="12">
        <f t="shared" si="3"/>
        <v>44889</v>
      </c>
      <c r="AL25" s="11">
        <f t="shared" si="3"/>
        <v>44919</v>
      </c>
      <c r="AM25" s="12">
        <f t="shared" si="3"/>
        <v>44919</v>
      </c>
      <c r="AY25" s="162"/>
      <c r="AZ25" s="13" cm="1">
        <f t="array" ref="AZ25">ISERROR(MATCH(Q25,Feiertage!$A$8:$A$19,0))*IF(OR(Q25&lt;$M$3,Q25&gt;$BU$36),0,INDEX($M$4:$N$10,WEEKDAY(Q25,2),(Q25&gt;=$M$3)*(Q25&lt;$N$3)+2*(Q25&gt;=$N$3)*(Q25&lt;=$BU$36)))</f>
        <v>8</v>
      </c>
      <c r="BA25" s="83"/>
      <c r="BB25" s="13" cm="1">
        <f t="array" ref="BB25">ISERROR(MATCH(S25,Feiertage!$A$8:$A$19,0))*IF(OR(S25&lt;$M$3,S25&gt;$BU$36),0,INDEX($M$4:$N$10,WEEKDAY(S25,2),(S25&gt;=$M$3)*(S25&lt;$N$3)+2*(S25&gt;=$N$3)*(S25&lt;=$BU$36)))</f>
        <v>8</v>
      </c>
      <c r="BC25" s="83"/>
      <c r="BD25" s="13" cm="1">
        <f t="array" ref="BD25">ISERROR(MATCH(U25,Feiertage!$A$8:$A$19,0))*IF(OR(U25&lt;$M$3,U25&gt;$BU$36),0,INDEX($M$4:$N$10,WEEKDAY(U25,2),(U25&gt;=$M$3)*(U25&lt;$N$3)+2*(U25&gt;=$N$3)*(U25&lt;=$BU$36)))</f>
        <v>8</v>
      </c>
      <c r="BE25" s="83"/>
      <c r="BF25" s="13" cm="1">
        <f t="array" ref="BF25">ISERROR(MATCH(W25,Feiertage!$A$8:$A$19,0))*IF(OR(W25&lt;$M$3,W25&gt;$BU$36),0,INDEX($M$4:$N$10,WEEKDAY(W25,2),(W25&gt;=$M$3)*(W25&lt;$N$3)+2*(W25&gt;=$N$3)*(W25&lt;=$BU$36)))</f>
        <v>0</v>
      </c>
      <c r="BG25" s="83"/>
      <c r="BH25" s="13" cm="1">
        <f t="array" ref="BH25">ISERROR(MATCH(Y25,Feiertage!$A$8:$A$19,0))*IF(OR(Y25&lt;$M$3,Y25&gt;$BU$36),0,INDEX($M$4:$N$10,WEEKDAY(Y25,2),(Y25&gt;=$M$3)*(Y25&lt;$N$3)+2*(Y25&gt;=$N$3)*(Y25&lt;=$BU$36)))</f>
        <v>8</v>
      </c>
      <c r="BI25" s="83"/>
      <c r="BJ25" s="13" cm="1">
        <f t="array" ref="BJ25">ISERROR(MATCH(AA25,Feiertage!$A$8:$A$19,0))*IF(OR(AA25&lt;$M$3,AA25&gt;$BU$36),0,INDEX($M$4:$N$10,WEEKDAY(AA25,2),(AA25&gt;=$M$3)*(AA25&lt;$N$3)+2*(AA25&gt;=$N$3)*(AA25&lt;=$BU$36)))</f>
        <v>0</v>
      </c>
      <c r="BK25" s="83"/>
      <c r="BL25" s="13" cm="1">
        <f t="array" ref="BL25">ISERROR(MATCH(AC25,Feiertage!$A$8:$A$19,0))*IF(OR(AC25&lt;$M$3,AC25&gt;$BU$36),0,INDEX($M$4:$N$10,WEEKDAY(AC25,2),(AC25&gt;=$M$3)*(AC25&lt;$N$3)+2*(AC25&gt;=$N$3)*(AC25&lt;=$BU$36)))</f>
        <v>0</v>
      </c>
      <c r="BM25" s="83"/>
      <c r="BN25" s="13" cm="1">
        <f t="array" ref="BN25">ISERROR(MATCH(AE25,Feiertage!$A$8:$A$19,0))*IF(OR(AE25&lt;$M$3,AE25&gt;$BU$36),0,INDEX($M$4:$N$10,WEEKDAY(AE25,2),(AE25&gt;=$M$3)*(AE25&lt;$N$3)+2*(AE25&gt;=$N$3)*(AE25&lt;=$BU$36)))</f>
        <v>8</v>
      </c>
      <c r="BO25" s="83"/>
      <c r="BP25" s="13" cm="1">
        <f t="array" ref="BP25">ISERROR(MATCH(AG25,Feiertage!$A$8:$A$19,0))*IF(OR(AG25&lt;$M$3,AG25&gt;$BU$36),0,INDEX($M$4:$N$10,WEEKDAY(AG25,2),(AG25&gt;=$M$3)*(AG25&lt;$N$3)+2*(AG25&gt;=$N$3)*(AG25&lt;=$BU$36)))</f>
        <v>0</v>
      </c>
      <c r="BQ25" s="83"/>
      <c r="BR25" s="13" cm="1">
        <f t="array" ref="BR25">ISERROR(MATCH(AI25,Feiertage!$A$8:$A$19,0))*IF(OR(AI25&lt;$M$3,AI25&gt;$BU$36),0,INDEX($M$4:$N$10,WEEKDAY(AI25,2),(AI25&gt;=$M$3)*(AI25&lt;$N$3)+2*(AI25&gt;=$N$3)*(AI25&lt;=$BU$36)))</f>
        <v>8</v>
      </c>
      <c r="BS25" s="83"/>
      <c r="BT25" s="13" cm="1">
        <f t="array" ref="BT25">ISERROR(MATCH(AK25,Feiertage!$A$8:$A$19,0))*IF(OR(AK25&lt;$M$3,AK25&gt;$BU$36),0,INDEX($M$4:$N$10,WEEKDAY(AK25,2),(AK25&gt;=$M$3)*(AK25&lt;$N$3)+2*(AK25&gt;=$N$3)*(AK25&lt;=$BU$36)))</f>
        <v>8</v>
      </c>
      <c r="BU25" s="83"/>
      <c r="BV25" s="13" cm="1">
        <f t="array" ref="BV25">ISERROR(MATCH(AM25,Feiertage!$A$8:$A$19,0))*IF(OR(AM25&lt;$M$3,AM25&gt;$BU$36),0,INDEX($M$4:$N$10,WEEKDAY(AM25,2),(AM25&gt;=$M$3)*(AM25&lt;$N$3)+2*(AM25&gt;=$N$3)*(AM25&lt;=$BU$36)))</f>
        <v>0</v>
      </c>
      <c r="BW25" s="84"/>
      <c r="BZ25" s="162"/>
      <c r="CA25" s="13" cm="1">
        <f t="array" ref="CA25">ISERROR(MATCH(Q25,$AO$3:$AQ$3,0))*IF(OR(Q25&lt;$M$3,Q25&gt;$BU$36),0,INDEX($M$4:$N$10,WEEKDAY(Q25,2),(Q25&gt;=$M$3)*(Q25&lt;$N$3)+2*(Q25&gt;=$N$3)*(Q25&lt;=$BU$36)))</f>
        <v>8</v>
      </c>
      <c r="CB25" s="83"/>
      <c r="CC25" s="13" cm="1">
        <f t="array" ref="CC25">ISERROR(MATCH(S25,$AO$3:$AQ$3,0))*IF(OR(S25&lt;$M$3,S25&gt;$BU$36),0,INDEX($M$4:$N$10,WEEKDAY(S25,2),(S25&gt;=$M$3)*(S25&lt;$N$3)+2*(S25&gt;=$N$3)*(S25&lt;=$BU$36)))</f>
        <v>8</v>
      </c>
      <c r="CD25" s="83"/>
      <c r="CE25" s="13" cm="1">
        <f t="array" ref="CE25">ISERROR(MATCH(U25,$AO$3:$AQ$3,0))*IF(OR(U25&lt;$M$3,U25&gt;$BU$36),0,INDEX($M$4:$N$10,WEEKDAY(U25,2),(U25&gt;=$M$3)*(U25&lt;$N$3)+2*(U25&gt;=$N$3)*(U25&lt;=$BU$36)))</f>
        <v>8</v>
      </c>
      <c r="CF25" s="83"/>
      <c r="CG25" s="13" cm="1">
        <f t="array" ref="CG25">ISERROR(MATCH(W25,$AO$3:$AQ$3,0))*IF(OR(W25&lt;$M$3,W25&gt;$BU$36),0,INDEX($M$4:$N$10,WEEKDAY(W25,2),(W25&gt;=$M$3)*(W25&lt;$N$3)+2*(W25&gt;=$N$3)*(W25&lt;=$BU$36)))</f>
        <v>0</v>
      </c>
      <c r="CH25" s="83"/>
      <c r="CI25" s="13" cm="1">
        <f t="array" ref="CI25">ISERROR(MATCH(Y25,$AO$3:$AQ$3,0))*IF(OR(Y25&lt;$M$3,Y25&gt;$BU$36),0,INDEX($M$4:$N$10,WEEKDAY(Y25,2),(Y25&gt;=$M$3)*(Y25&lt;$N$3)+2*(Y25&gt;=$N$3)*(Y25&lt;=$BU$36)))</f>
        <v>8</v>
      </c>
      <c r="CJ25" s="83"/>
      <c r="CK25" s="13" cm="1">
        <f t="array" ref="CK25">ISERROR(MATCH(AA25,$AO$3:$AQ$3,0))*IF(OR(AA25&lt;$M$3,AA25&gt;$BU$36),0,INDEX($M$4:$N$10,WEEKDAY(AA25,2),(AA25&gt;=$M$3)*(AA25&lt;$N$3)+2*(AA25&gt;=$N$3)*(AA25&lt;=$BU$36)))</f>
        <v>0</v>
      </c>
      <c r="CL25" s="83"/>
      <c r="CM25" s="13" cm="1">
        <f t="array" ref="CM25">ISERROR(MATCH(AC25,$AO$3:$AQ$3,0))*IF(OR(AC25&lt;$M$3,AC25&gt;$BU$36),0,INDEX($M$4:$N$10,WEEKDAY(AC25,2),(AC25&gt;=$M$3)*(AC25&lt;$N$3)+2*(AC25&gt;=$N$3)*(AC25&lt;=$BU$36)))</f>
        <v>0</v>
      </c>
      <c r="CN25" s="83"/>
      <c r="CO25" s="13" cm="1">
        <f t="array" ref="CO25">ISERROR(MATCH(AE25,$AO$3:$AQ$3,0))*IF(OR(AE25&lt;$M$3,AE25&gt;$BU$36),0,INDEX($M$4:$N$10,WEEKDAY(AE25,2),(AE25&gt;=$M$3)*(AE25&lt;$N$3)+2*(AE25&gt;=$N$3)*(AE25&lt;=$BU$36)))</f>
        <v>8</v>
      </c>
      <c r="CP25" s="83"/>
      <c r="CQ25" s="13" cm="1">
        <f t="array" ref="CQ25">ISERROR(MATCH(AG25,$AO$3:$AQ$3,0))*IF(OR(AG25&lt;$M$3,AG25&gt;$BU$36),0,INDEX($M$4:$N$10,WEEKDAY(AG25,2),(AG25&gt;=$M$3)*(AG25&lt;$N$3)+2*(AG25&gt;=$N$3)*(AG25&lt;=$BU$36)))</f>
        <v>0</v>
      </c>
      <c r="CR25" s="83"/>
      <c r="CS25" s="13" cm="1">
        <f t="array" ref="CS25">ISERROR(MATCH(AI25,$AO$3:$AQ$3,0))*IF(OR(AI25&lt;$M$3,AI25&gt;$BU$36),0,INDEX($M$4:$N$10,WEEKDAY(AI25,2),(AI25&gt;=$M$3)*(AI25&lt;$N$3)+2*(AI25&gt;=$N$3)*(AI25&lt;=$BU$36)))</f>
        <v>8</v>
      </c>
      <c r="CT25" s="83"/>
      <c r="CU25" s="13" cm="1">
        <f t="array" ref="CU25">ISERROR(MATCH(AK25,$AO$3:$AQ$3,0))*IF(OR(AK25&lt;$M$3,AK25&gt;$BU$36),0,INDEX($M$4:$N$10,WEEKDAY(AK25,2),(AK25&gt;=$M$3)*(AK25&lt;$N$3)+2*(AK25&gt;=$N$3)*(AK25&lt;=$BU$36)))</f>
        <v>8</v>
      </c>
      <c r="CV25" s="83"/>
      <c r="CW25" s="13" cm="1">
        <f t="array" ref="CW25">ISERROR(MATCH(AM25,$AO$3:$AQ$3,0))*IF(OR(AM25&lt;$M$3,AM25&gt;$BU$36),0,INDEX($M$4:$N$10,WEEKDAY(AM25,2),(AM25&gt;=$M$3)*(AM25&lt;$N$3)+2*(AM25&gt;=$N$3)*(AM25&lt;=$BU$36)))</f>
        <v>0</v>
      </c>
      <c r="CX25" s="84"/>
    </row>
    <row r="26" spans="1:102" ht="14.45" customHeight="1" x14ac:dyDescent="0.25">
      <c r="A26" s="29"/>
      <c r="B26" s="315"/>
      <c r="C26" s="316"/>
      <c r="D26" s="30" t="str" cm="1">
        <f t="array" ref="D26">IF(B26="","",SUMPRODUCT(($Q$2:$AM$32&gt;=A26)*($Q$2:$AM$32&lt;=B26)*($AZ$2:$BV$32&gt;0)))</f>
        <v/>
      </c>
      <c r="G26" s="312">
        <f>DATE($A$1,8,1)</f>
        <v>44774</v>
      </c>
      <c r="H26" s="313"/>
      <c r="I26" s="82">
        <f>COUNTIF($BN$2:$BN$32,"&gt;0")</f>
        <v>19</v>
      </c>
      <c r="J26" s="35">
        <f>IF($D$4="",SUM($CO$2:$CO$32),SUM($BN$2:$BN$32))</f>
        <v>152</v>
      </c>
      <c r="K26" s="34"/>
      <c r="L26" s="32"/>
      <c r="M26" s="36"/>
      <c r="N26" s="37">
        <f t="shared" si="5"/>
        <v>3192</v>
      </c>
      <c r="O26" s="76" t="s">
        <v>100</v>
      </c>
      <c r="P26" s="11">
        <f t="shared" si="1"/>
        <v>44586</v>
      </c>
      <c r="Q26" s="12">
        <f t="shared" si="4"/>
        <v>44586</v>
      </c>
      <c r="R26" s="11">
        <f t="shared" si="4"/>
        <v>44617</v>
      </c>
      <c r="S26" s="12">
        <f t="shared" si="3"/>
        <v>44617</v>
      </c>
      <c r="T26" s="11">
        <f t="shared" si="3"/>
        <v>44645</v>
      </c>
      <c r="U26" s="12">
        <f t="shared" si="3"/>
        <v>44645</v>
      </c>
      <c r="V26" s="11">
        <f t="shared" ref="V26:AM32" si="6">IF(MONTH(V25+1)=MONTH(V$2),V25+1,"")</f>
        <v>44676</v>
      </c>
      <c r="W26" s="12">
        <f t="shared" si="6"/>
        <v>44676</v>
      </c>
      <c r="X26" s="11">
        <f t="shared" si="6"/>
        <v>44706</v>
      </c>
      <c r="Y26" s="12">
        <f t="shared" si="6"/>
        <v>44706</v>
      </c>
      <c r="Z26" s="11">
        <f t="shared" si="6"/>
        <v>44737</v>
      </c>
      <c r="AA26" s="12">
        <f t="shared" si="6"/>
        <v>44737</v>
      </c>
      <c r="AB26" s="11">
        <f t="shared" si="6"/>
        <v>44767</v>
      </c>
      <c r="AC26" s="12">
        <f t="shared" si="6"/>
        <v>44767</v>
      </c>
      <c r="AD26" s="11">
        <f t="shared" si="6"/>
        <v>44798</v>
      </c>
      <c r="AE26" s="12">
        <f t="shared" si="6"/>
        <v>44798</v>
      </c>
      <c r="AF26" s="11">
        <f t="shared" si="6"/>
        <v>44829</v>
      </c>
      <c r="AG26" s="12">
        <f t="shared" si="6"/>
        <v>44829</v>
      </c>
      <c r="AH26" s="11">
        <f t="shared" si="6"/>
        <v>44859</v>
      </c>
      <c r="AI26" s="12">
        <f t="shared" si="6"/>
        <v>44859</v>
      </c>
      <c r="AJ26" s="11">
        <f t="shared" si="6"/>
        <v>44890</v>
      </c>
      <c r="AK26" s="12">
        <f t="shared" si="6"/>
        <v>44890</v>
      </c>
      <c r="AL26" s="11">
        <f t="shared" si="6"/>
        <v>44920</v>
      </c>
      <c r="AM26" s="12">
        <f t="shared" si="6"/>
        <v>44920</v>
      </c>
      <c r="AO26" s="320" t="s">
        <v>79</v>
      </c>
      <c r="AP26" s="320"/>
      <c r="AQ26" s="320"/>
      <c r="AR26" s="320"/>
      <c r="AT26" s="321" t="s">
        <v>81</v>
      </c>
      <c r="AU26" s="321"/>
      <c r="AV26" s="321"/>
      <c r="AW26" s="321"/>
      <c r="AY26" s="162"/>
      <c r="AZ26" s="13" cm="1">
        <f t="array" ref="AZ26">ISERROR(MATCH(Q26,Feiertage!$A$8:$A$19,0))*IF(OR(Q26&lt;$M$3,Q26&gt;$BU$36),0,INDEX($M$4:$N$10,WEEKDAY(Q26,2),(Q26&gt;=$M$3)*(Q26&lt;$N$3)+2*(Q26&gt;=$N$3)*(Q26&lt;=$BU$36)))</f>
        <v>8</v>
      </c>
      <c r="BA26" s="83"/>
      <c r="BB26" s="13" cm="1">
        <f t="array" ref="BB26">ISERROR(MATCH(S26,Feiertage!$A$8:$A$19,0))*IF(OR(S26&lt;$M$3,S26&gt;$BU$36),0,INDEX($M$4:$N$10,WEEKDAY(S26,2),(S26&gt;=$M$3)*(S26&lt;$N$3)+2*(S26&gt;=$N$3)*(S26&lt;=$BU$36)))</f>
        <v>0</v>
      </c>
      <c r="BC26" s="83"/>
      <c r="BD26" s="13" cm="1">
        <f t="array" ref="BD26">ISERROR(MATCH(U26,Feiertage!$A$8:$A$19,0))*IF(OR(U26&lt;$M$3,U26&gt;$BU$36),0,INDEX($M$4:$N$10,WEEKDAY(U26,2),(U26&gt;=$M$3)*(U26&lt;$N$3)+2*(U26&gt;=$N$3)*(U26&lt;=$BU$36)))</f>
        <v>0</v>
      </c>
      <c r="BE26" s="83"/>
      <c r="BF26" s="13" cm="1">
        <f t="array" ref="BF26">ISERROR(MATCH(W26,Feiertage!$A$8:$A$19,0))*IF(OR(W26&lt;$M$3,W26&gt;$BU$36),0,INDEX($M$4:$N$10,WEEKDAY(W26,2),(W26&gt;=$M$3)*(W26&lt;$N$3)+2*(W26&gt;=$N$3)*(W26&lt;=$BU$36)))</f>
        <v>8</v>
      </c>
      <c r="BG26" s="83"/>
      <c r="BH26" s="13" cm="1">
        <f t="array" ref="BH26">ISERROR(MATCH(Y26,Feiertage!$A$8:$A$19,0))*IF(OR(Y26&lt;$M$3,Y26&gt;$BU$36),0,INDEX($M$4:$N$10,WEEKDAY(Y26,2),(Y26&gt;=$M$3)*(Y26&lt;$N$3)+2*(Y26&gt;=$N$3)*(Y26&lt;=$BU$36)))</f>
        <v>8</v>
      </c>
      <c r="BI26" s="83"/>
      <c r="BJ26" s="13" cm="1">
        <f t="array" ref="BJ26">ISERROR(MATCH(AA26,Feiertage!$A$8:$A$19,0))*IF(OR(AA26&lt;$M$3,AA26&gt;$BU$36),0,INDEX($M$4:$N$10,WEEKDAY(AA26,2),(AA26&gt;=$M$3)*(AA26&lt;$N$3)+2*(AA26&gt;=$N$3)*(AA26&lt;=$BU$36)))</f>
        <v>0</v>
      </c>
      <c r="BK26" s="83"/>
      <c r="BL26" s="13" cm="1">
        <f t="array" ref="BL26">ISERROR(MATCH(AC26,Feiertage!$A$8:$A$19,0))*IF(OR(AC26&lt;$M$3,AC26&gt;$BU$36),0,INDEX($M$4:$N$10,WEEKDAY(AC26,2),(AC26&gt;=$M$3)*(AC26&lt;$N$3)+2*(AC26&gt;=$N$3)*(AC26&lt;=$BU$36)))</f>
        <v>8</v>
      </c>
      <c r="BM26" s="83"/>
      <c r="BN26" s="13" cm="1">
        <f t="array" ref="BN26">ISERROR(MATCH(AE26,Feiertage!$A$8:$A$19,0))*IF(OR(AE26&lt;$M$3,AE26&gt;$BU$36),0,INDEX($M$4:$N$10,WEEKDAY(AE26,2),(AE26&gt;=$M$3)*(AE26&lt;$N$3)+2*(AE26&gt;=$N$3)*(AE26&lt;=$BU$36)))</f>
        <v>8</v>
      </c>
      <c r="BO26" s="83"/>
      <c r="BP26" s="13" cm="1">
        <f t="array" ref="BP26">ISERROR(MATCH(AG26,Feiertage!$A$8:$A$19,0))*IF(OR(AG26&lt;$M$3,AG26&gt;$BU$36),0,INDEX($M$4:$N$10,WEEKDAY(AG26,2),(AG26&gt;=$M$3)*(AG26&lt;$N$3)+2*(AG26&gt;=$N$3)*(AG26&lt;=$BU$36)))</f>
        <v>0</v>
      </c>
      <c r="BQ26" s="83"/>
      <c r="BR26" s="13" cm="1">
        <f t="array" ref="BR26">ISERROR(MATCH(AI26,Feiertage!$A$8:$A$19,0))*IF(OR(AI26&lt;$M$3,AI26&gt;$BU$36),0,INDEX($M$4:$N$10,WEEKDAY(AI26,2),(AI26&gt;=$M$3)*(AI26&lt;$N$3)+2*(AI26&gt;=$N$3)*(AI26&lt;=$BU$36)))</f>
        <v>8</v>
      </c>
      <c r="BS26" s="83"/>
      <c r="BT26" s="13" cm="1">
        <f t="array" ref="BT26">ISERROR(MATCH(AK26,Feiertage!$A$8:$A$19,0))*IF(OR(AK26&lt;$M$3,AK26&gt;$BU$36),0,INDEX($M$4:$N$10,WEEKDAY(AK26,2),(AK26&gt;=$M$3)*(AK26&lt;$N$3)+2*(AK26&gt;=$N$3)*(AK26&lt;=$BU$36)))</f>
        <v>0</v>
      </c>
      <c r="BU26" s="83"/>
      <c r="BV26" s="13" cm="1">
        <f t="array" ref="BV26">ISERROR(MATCH(AM26,Feiertage!$A$8:$A$19,0))*IF(OR(AM26&lt;$M$3,AM26&gt;$BU$36),0,INDEX($M$4:$N$10,WEEKDAY(AM26,2),(AM26&gt;=$M$3)*(AM26&lt;$N$3)+2*(AM26&gt;=$N$3)*(AM26&lt;=$BU$36)))</f>
        <v>0</v>
      </c>
      <c r="BW26" s="84"/>
      <c r="BZ26" s="162"/>
      <c r="CA26" s="13" cm="1">
        <f t="array" ref="CA26">ISERROR(MATCH(Q26,$AO$3:$AQ$3,0))*IF(OR(Q26&lt;$M$3,Q26&gt;$BU$36),0,INDEX($M$4:$N$10,WEEKDAY(Q26,2),(Q26&gt;=$M$3)*(Q26&lt;$N$3)+2*(Q26&gt;=$N$3)*(Q26&lt;=$BU$36)))</f>
        <v>8</v>
      </c>
      <c r="CB26" s="83"/>
      <c r="CC26" s="13" cm="1">
        <f t="array" ref="CC26">ISERROR(MATCH(S26,$AO$3:$AQ$3,0))*IF(OR(S26&lt;$M$3,S26&gt;$BU$36),0,INDEX($M$4:$N$10,WEEKDAY(S26,2),(S26&gt;=$M$3)*(S26&lt;$N$3)+2*(S26&gt;=$N$3)*(S26&lt;=$BU$36)))</f>
        <v>0</v>
      </c>
      <c r="CD26" s="83"/>
      <c r="CE26" s="13" cm="1">
        <f t="array" ref="CE26">ISERROR(MATCH(U26,$AO$3:$AQ$3,0))*IF(OR(U26&lt;$M$3,U26&gt;$BU$36),0,INDEX($M$4:$N$10,WEEKDAY(U26,2),(U26&gt;=$M$3)*(U26&lt;$N$3)+2*(U26&gt;=$N$3)*(U26&lt;=$BU$36)))</f>
        <v>0</v>
      </c>
      <c r="CF26" s="83"/>
      <c r="CG26" s="13" cm="1">
        <f t="array" ref="CG26">ISERROR(MATCH(W26,$AO$3:$AQ$3,0))*IF(OR(W26&lt;$M$3,W26&gt;$BU$36),0,INDEX($M$4:$N$10,WEEKDAY(W26,2),(W26&gt;=$M$3)*(W26&lt;$N$3)+2*(W26&gt;=$N$3)*(W26&lt;=$BU$36)))</f>
        <v>8</v>
      </c>
      <c r="CH26" s="83"/>
      <c r="CI26" s="13" cm="1">
        <f t="array" ref="CI26">ISERROR(MATCH(Y26,$AO$3:$AQ$3,0))*IF(OR(Y26&lt;$M$3,Y26&gt;$BU$36),0,INDEX($M$4:$N$10,WEEKDAY(Y26,2),(Y26&gt;=$M$3)*(Y26&lt;$N$3)+2*(Y26&gt;=$N$3)*(Y26&lt;=$BU$36)))</f>
        <v>8</v>
      </c>
      <c r="CJ26" s="83"/>
      <c r="CK26" s="13" cm="1">
        <f t="array" ref="CK26">ISERROR(MATCH(AA26,$AO$3:$AQ$3,0))*IF(OR(AA26&lt;$M$3,AA26&gt;$BU$36),0,INDEX($M$4:$N$10,WEEKDAY(AA26,2),(AA26&gt;=$M$3)*(AA26&lt;$N$3)+2*(AA26&gt;=$N$3)*(AA26&lt;=$BU$36)))</f>
        <v>0</v>
      </c>
      <c r="CL26" s="83"/>
      <c r="CM26" s="13" cm="1">
        <f t="array" ref="CM26">ISERROR(MATCH(AC26,$AO$3:$AQ$3,0))*IF(OR(AC26&lt;$M$3,AC26&gt;$BU$36),0,INDEX($M$4:$N$10,WEEKDAY(AC26,2),(AC26&gt;=$M$3)*(AC26&lt;$N$3)+2*(AC26&gt;=$N$3)*(AC26&lt;=$BU$36)))</f>
        <v>8</v>
      </c>
      <c r="CN26" s="83"/>
      <c r="CO26" s="13" cm="1">
        <f t="array" ref="CO26">ISERROR(MATCH(AE26,$AO$3:$AQ$3,0))*IF(OR(AE26&lt;$M$3,AE26&gt;$BU$36),0,INDEX($M$4:$N$10,WEEKDAY(AE26,2),(AE26&gt;=$M$3)*(AE26&lt;$N$3)+2*(AE26&gt;=$N$3)*(AE26&lt;=$BU$36)))</f>
        <v>8</v>
      </c>
      <c r="CP26" s="83"/>
      <c r="CQ26" s="13" cm="1">
        <f t="array" ref="CQ26">ISERROR(MATCH(AG26,$AO$3:$AQ$3,0))*IF(OR(AG26&lt;$M$3,AG26&gt;$BU$36),0,INDEX($M$4:$N$10,WEEKDAY(AG26,2),(AG26&gt;=$M$3)*(AG26&lt;$N$3)+2*(AG26&gt;=$N$3)*(AG26&lt;=$BU$36)))</f>
        <v>0</v>
      </c>
      <c r="CR26" s="83"/>
      <c r="CS26" s="13" cm="1">
        <f t="array" ref="CS26">ISERROR(MATCH(AI26,$AO$3:$AQ$3,0))*IF(OR(AI26&lt;$M$3,AI26&gt;$BU$36),0,INDEX($M$4:$N$10,WEEKDAY(AI26,2),(AI26&gt;=$M$3)*(AI26&lt;$N$3)+2*(AI26&gt;=$N$3)*(AI26&lt;=$BU$36)))</f>
        <v>8</v>
      </c>
      <c r="CT26" s="83"/>
      <c r="CU26" s="13" cm="1">
        <f t="array" ref="CU26">ISERROR(MATCH(AK26,$AO$3:$AQ$3,0))*IF(OR(AK26&lt;$M$3,AK26&gt;$BU$36),0,INDEX($M$4:$N$10,WEEKDAY(AK26,2),(AK26&gt;=$M$3)*(AK26&lt;$N$3)+2*(AK26&gt;=$N$3)*(AK26&lt;=$BU$36)))</f>
        <v>0</v>
      </c>
      <c r="CV26" s="83"/>
      <c r="CW26" s="13" cm="1">
        <f t="array" ref="CW26">ISERROR(MATCH(AM26,$AO$3:$AQ$3,0))*IF(OR(AM26&lt;$M$3,AM26&gt;$BU$36),0,INDEX($M$4:$N$10,WEEKDAY(AM26,2),(AM26&gt;=$M$3)*(AM26&lt;$N$3)+2*(AM26&gt;=$N$3)*(AM26&lt;=$BU$36)))</f>
        <v>0</v>
      </c>
      <c r="CX26" s="84"/>
    </row>
    <row r="27" spans="1:102" ht="14.45" customHeight="1" x14ac:dyDescent="0.25">
      <c r="A27" s="29"/>
      <c r="B27" s="315"/>
      <c r="C27" s="316"/>
      <c r="D27" s="30" t="str" cm="1">
        <f t="array" ref="D27">IF(B27="","",SUMPRODUCT(($Q$2:$AM$32&gt;=A27)*($Q$2:$AM$32&lt;=B27)*($AZ$2:$BV$32&gt;0)))</f>
        <v/>
      </c>
      <c r="G27" s="312">
        <f>DATE($A$1,9,1)</f>
        <v>44805</v>
      </c>
      <c r="H27" s="313"/>
      <c r="I27" s="82">
        <f>COUNTIF($BP$2:$BP$32,"&gt;0")</f>
        <v>17</v>
      </c>
      <c r="J27" s="35">
        <f>IF($D$4="",SUM($CQ$2:$CQ$32),SUM($BP$2:$BP$32))</f>
        <v>136</v>
      </c>
      <c r="K27" s="34"/>
      <c r="L27" s="32"/>
      <c r="M27" s="36"/>
      <c r="N27" s="37">
        <f t="shared" si="5"/>
        <v>2856</v>
      </c>
      <c r="O27" s="76" t="s">
        <v>100</v>
      </c>
      <c r="P27" s="11">
        <f t="shared" si="1"/>
        <v>44587</v>
      </c>
      <c r="Q27" s="12">
        <f t="shared" si="4"/>
        <v>44587</v>
      </c>
      <c r="R27" s="11">
        <f t="shared" si="4"/>
        <v>44618</v>
      </c>
      <c r="S27" s="12">
        <f t="shared" si="4"/>
        <v>44618</v>
      </c>
      <c r="T27" s="11">
        <f t="shared" si="4"/>
        <v>44646</v>
      </c>
      <c r="U27" s="12">
        <f t="shared" si="4"/>
        <v>44646</v>
      </c>
      <c r="V27" s="11">
        <f t="shared" si="6"/>
        <v>44677</v>
      </c>
      <c r="W27" s="12">
        <f t="shared" si="6"/>
        <v>44677</v>
      </c>
      <c r="X27" s="11">
        <f t="shared" si="6"/>
        <v>44707</v>
      </c>
      <c r="Y27" s="12">
        <f t="shared" si="6"/>
        <v>44707</v>
      </c>
      <c r="Z27" s="11">
        <f t="shared" si="6"/>
        <v>44738</v>
      </c>
      <c r="AA27" s="12">
        <f t="shared" si="6"/>
        <v>44738</v>
      </c>
      <c r="AB27" s="11">
        <f t="shared" si="6"/>
        <v>44768</v>
      </c>
      <c r="AC27" s="12">
        <f t="shared" si="6"/>
        <v>44768</v>
      </c>
      <c r="AD27" s="11">
        <f t="shared" si="6"/>
        <v>44799</v>
      </c>
      <c r="AE27" s="12">
        <f t="shared" si="6"/>
        <v>44799</v>
      </c>
      <c r="AF27" s="11">
        <f t="shared" si="6"/>
        <v>44830</v>
      </c>
      <c r="AG27" s="12">
        <f t="shared" si="6"/>
        <v>44830</v>
      </c>
      <c r="AH27" s="11">
        <f t="shared" si="6"/>
        <v>44860</v>
      </c>
      <c r="AI27" s="12">
        <f t="shared" si="6"/>
        <v>44860</v>
      </c>
      <c r="AJ27" s="11">
        <f t="shared" si="6"/>
        <v>44891</v>
      </c>
      <c r="AK27" s="12">
        <f t="shared" si="6"/>
        <v>44891</v>
      </c>
      <c r="AL27" s="11">
        <f t="shared" si="6"/>
        <v>44921</v>
      </c>
      <c r="AM27" s="12">
        <f t="shared" si="6"/>
        <v>44921</v>
      </c>
      <c r="AO27" s="320"/>
      <c r="AP27" s="320"/>
      <c r="AQ27" s="320"/>
      <c r="AR27" s="320"/>
      <c r="AT27" s="321"/>
      <c r="AU27" s="321"/>
      <c r="AV27" s="321"/>
      <c r="AW27" s="321"/>
      <c r="AY27" s="162"/>
      <c r="AZ27" s="13" cm="1">
        <f t="array" ref="AZ27">ISERROR(MATCH(Q27,Feiertage!$A$8:$A$19,0))*IF(OR(Q27&lt;$M$3,Q27&gt;$BU$36),0,INDEX($M$4:$N$10,WEEKDAY(Q27,2),(Q27&gt;=$M$3)*(Q27&lt;$N$3)+2*(Q27&gt;=$N$3)*(Q27&lt;=$BU$36)))</f>
        <v>8</v>
      </c>
      <c r="BA27" s="83"/>
      <c r="BB27" s="13" cm="1">
        <f t="array" ref="BB27">ISERROR(MATCH(S27,Feiertage!$A$8:$A$19,0))*IF(OR(S27&lt;$M$3,S27&gt;$BU$36),0,INDEX($M$4:$N$10,WEEKDAY(S27,2),(S27&gt;=$M$3)*(S27&lt;$N$3)+2*(S27&gt;=$N$3)*(S27&lt;=$BU$36)))</f>
        <v>0</v>
      </c>
      <c r="BC27" s="83"/>
      <c r="BD27" s="13" cm="1">
        <f t="array" ref="BD27">ISERROR(MATCH(U27,Feiertage!$A$8:$A$19,0))*IF(OR(U27&lt;$M$3,U27&gt;$BU$36),0,INDEX($M$4:$N$10,WEEKDAY(U27,2),(U27&gt;=$M$3)*(U27&lt;$N$3)+2*(U27&gt;=$N$3)*(U27&lt;=$BU$36)))</f>
        <v>0</v>
      </c>
      <c r="BE27" s="83"/>
      <c r="BF27" s="13" cm="1">
        <f t="array" ref="BF27">ISERROR(MATCH(W27,Feiertage!$A$8:$A$19,0))*IF(OR(W27&lt;$M$3,W27&gt;$BU$36),0,INDEX($M$4:$N$10,WEEKDAY(W27,2),(W27&gt;=$M$3)*(W27&lt;$N$3)+2*(W27&gt;=$N$3)*(W27&lt;=$BU$36)))</f>
        <v>8</v>
      </c>
      <c r="BG27" s="83"/>
      <c r="BH27" s="13" cm="1">
        <f t="array" ref="BH27">ISERROR(MATCH(Y27,Feiertage!$A$8:$A$19,0))*IF(OR(Y27&lt;$M$3,Y27&gt;$BU$36),0,INDEX($M$4:$N$10,WEEKDAY(Y27,2),(Y27&gt;=$M$3)*(Y27&lt;$N$3)+2*(Y27&gt;=$N$3)*(Y27&lt;=$BU$36)))</f>
        <v>0</v>
      </c>
      <c r="BI27" s="83"/>
      <c r="BJ27" s="13" cm="1">
        <f t="array" ref="BJ27">ISERROR(MATCH(AA27,Feiertage!$A$8:$A$19,0))*IF(OR(AA27&lt;$M$3,AA27&gt;$BU$36),0,INDEX($M$4:$N$10,WEEKDAY(AA27,2),(AA27&gt;=$M$3)*(AA27&lt;$N$3)+2*(AA27&gt;=$N$3)*(AA27&lt;=$BU$36)))</f>
        <v>0</v>
      </c>
      <c r="BK27" s="83"/>
      <c r="BL27" s="13" cm="1">
        <f t="array" ref="BL27">ISERROR(MATCH(AC27,Feiertage!$A$8:$A$19,0))*IF(OR(AC27&lt;$M$3,AC27&gt;$BU$36),0,INDEX($M$4:$N$10,WEEKDAY(AC27,2),(AC27&gt;=$M$3)*(AC27&lt;$N$3)+2*(AC27&gt;=$N$3)*(AC27&lt;=$BU$36)))</f>
        <v>8</v>
      </c>
      <c r="BM27" s="83"/>
      <c r="BN27" s="13" cm="1">
        <f t="array" ref="BN27">ISERROR(MATCH(AE27,Feiertage!$A$8:$A$19,0))*IF(OR(AE27&lt;$M$3,AE27&gt;$BU$36),0,INDEX($M$4:$N$10,WEEKDAY(AE27,2),(AE27&gt;=$M$3)*(AE27&lt;$N$3)+2*(AE27&gt;=$N$3)*(AE27&lt;=$BU$36)))</f>
        <v>0</v>
      </c>
      <c r="BO27" s="83"/>
      <c r="BP27" s="13" cm="1">
        <f t="array" ref="BP27">ISERROR(MATCH(AG27,Feiertage!$A$8:$A$19,0))*IF(OR(AG27&lt;$M$3,AG27&gt;$BU$36),0,INDEX($M$4:$N$10,WEEKDAY(AG27,2),(AG27&gt;=$M$3)*(AG27&lt;$N$3)+2*(AG27&gt;=$N$3)*(AG27&lt;=$BU$36)))</f>
        <v>8</v>
      </c>
      <c r="BQ27" s="83"/>
      <c r="BR27" s="13" cm="1">
        <f t="array" ref="BR27">ISERROR(MATCH(AI27,Feiertage!$A$8:$A$19,0))*IF(OR(AI27&lt;$M$3,AI27&gt;$BU$36),0,INDEX($M$4:$N$10,WEEKDAY(AI27,2),(AI27&gt;=$M$3)*(AI27&lt;$N$3)+2*(AI27&gt;=$N$3)*(AI27&lt;=$BU$36)))</f>
        <v>8</v>
      </c>
      <c r="BS27" s="83"/>
      <c r="BT27" s="13" cm="1">
        <f t="array" ref="BT27">ISERROR(MATCH(AK27,Feiertage!$A$8:$A$19,0))*IF(OR(AK27&lt;$M$3,AK27&gt;$BU$36),0,INDEX($M$4:$N$10,WEEKDAY(AK27,2),(AK27&gt;=$M$3)*(AK27&lt;$N$3)+2*(AK27&gt;=$N$3)*(AK27&lt;=$BU$36)))</f>
        <v>0</v>
      </c>
      <c r="BU27" s="83"/>
      <c r="BV27" s="13" cm="1">
        <f t="array" ref="BV27">ISERROR(MATCH(AM27,Feiertage!$A$8:$A$19,0))*IF(OR(AM27&lt;$M$3,AM27&gt;$BU$36),0,INDEX($M$4:$N$10,WEEKDAY(AM27,2),(AM27&gt;=$M$3)*(AM27&lt;$N$3)+2*(AM27&gt;=$N$3)*(AM27&lt;=$BU$36)))</f>
        <v>0</v>
      </c>
      <c r="BW27" s="84"/>
      <c r="BZ27" s="162"/>
      <c r="CA27" s="13" cm="1">
        <f t="array" ref="CA27">ISERROR(MATCH(Q27,$AO$3:$AQ$3,0))*IF(OR(Q27&lt;$M$3,Q27&gt;$BU$36),0,INDEX($M$4:$N$10,WEEKDAY(Q27,2),(Q27&gt;=$M$3)*(Q27&lt;$N$3)+2*(Q27&gt;=$N$3)*(Q27&lt;=$BU$36)))</f>
        <v>8</v>
      </c>
      <c r="CB27" s="83"/>
      <c r="CC27" s="13" cm="1">
        <f t="array" ref="CC27">ISERROR(MATCH(S27,$AO$3:$AQ$3,0))*IF(OR(S27&lt;$M$3,S27&gt;$BU$36),0,INDEX($M$4:$N$10,WEEKDAY(S27,2),(S27&gt;=$M$3)*(S27&lt;$N$3)+2*(S27&gt;=$N$3)*(S27&lt;=$BU$36)))</f>
        <v>0</v>
      </c>
      <c r="CD27" s="83"/>
      <c r="CE27" s="13" cm="1">
        <f t="array" ref="CE27">ISERROR(MATCH(U27,$AO$3:$AQ$3,0))*IF(OR(U27&lt;$M$3,U27&gt;$BU$36),0,INDEX($M$4:$N$10,WEEKDAY(U27,2),(U27&gt;=$M$3)*(U27&lt;$N$3)+2*(U27&gt;=$N$3)*(U27&lt;=$BU$36)))</f>
        <v>0</v>
      </c>
      <c r="CF27" s="83"/>
      <c r="CG27" s="13" cm="1">
        <f t="array" ref="CG27">ISERROR(MATCH(W27,$AO$3:$AQ$3,0))*IF(OR(W27&lt;$M$3,W27&gt;$BU$36),0,INDEX($M$4:$N$10,WEEKDAY(W27,2),(W27&gt;=$M$3)*(W27&lt;$N$3)+2*(W27&gt;=$N$3)*(W27&lt;=$BU$36)))</f>
        <v>8</v>
      </c>
      <c r="CH27" s="83"/>
      <c r="CI27" s="13" cm="1">
        <f t="array" ref="CI27">ISERROR(MATCH(Y27,$AO$3:$AQ$3,0))*IF(OR(Y27&lt;$M$3,Y27&gt;$BU$36),0,INDEX($M$4:$N$10,WEEKDAY(Y27,2),(Y27&gt;=$M$3)*(Y27&lt;$N$3)+2*(Y27&gt;=$N$3)*(Y27&lt;=$BU$36)))</f>
        <v>8</v>
      </c>
      <c r="CJ27" s="83"/>
      <c r="CK27" s="13" cm="1">
        <f t="array" ref="CK27">ISERROR(MATCH(AA27,$AO$3:$AQ$3,0))*IF(OR(AA27&lt;$M$3,AA27&gt;$BU$36),0,INDEX($M$4:$N$10,WEEKDAY(AA27,2),(AA27&gt;=$M$3)*(AA27&lt;$N$3)+2*(AA27&gt;=$N$3)*(AA27&lt;=$BU$36)))</f>
        <v>0</v>
      </c>
      <c r="CL27" s="83"/>
      <c r="CM27" s="13" cm="1">
        <f t="array" ref="CM27">ISERROR(MATCH(AC27,$AO$3:$AQ$3,0))*IF(OR(AC27&lt;$M$3,AC27&gt;$BU$36),0,INDEX($M$4:$N$10,WEEKDAY(AC27,2),(AC27&gt;=$M$3)*(AC27&lt;$N$3)+2*(AC27&gt;=$N$3)*(AC27&lt;=$BU$36)))</f>
        <v>8</v>
      </c>
      <c r="CN27" s="83"/>
      <c r="CO27" s="13" cm="1">
        <f t="array" ref="CO27">ISERROR(MATCH(AE27,$AO$3:$AQ$3,0))*IF(OR(AE27&lt;$M$3,AE27&gt;$BU$36),0,INDEX($M$4:$N$10,WEEKDAY(AE27,2),(AE27&gt;=$M$3)*(AE27&lt;$N$3)+2*(AE27&gt;=$N$3)*(AE27&lt;=$BU$36)))</f>
        <v>0</v>
      </c>
      <c r="CP27" s="83"/>
      <c r="CQ27" s="13" cm="1">
        <f t="array" ref="CQ27">ISERROR(MATCH(AG27,$AO$3:$AQ$3,0))*IF(OR(AG27&lt;$M$3,AG27&gt;$BU$36),0,INDEX($M$4:$N$10,WEEKDAY(AG27,2),(AG27&gt;=$M$3)*(AG27&lt;$N$3)+2*(AG27&gt;=$N$3)*(AG27&lt;=$BU$36)))</f>
        <v>8</v>
      </c>
      <c r="CR27" s="83"/>
      <c r="CS27" s="13" cm="1">
        <f t="array" ref="CS27">ISERROR(MATCH(AI27,$AO$3:$AQ$3,0))*IF(OR(AI27&lt;$M$3,AI27&gt;$BU$36),0,INDEX($M$4:$N$10,WEEKDAY(AI27,2),(AI27&gt;=$M$3)*(AI27&lt;$N$3)+2*(AI27&gt;=$N$3)*(AI27&lt;=$BU$36)))</f>
        <v>8</v>
      </c>
      <c r="CT27" s="83"/>
      <c r="CU27" s="13" cm="1">
        <f t="array" ref="CU27">ISERROR(MATCH(AK27,$AO$3:$AQ$3,0))*IF(OR(AK27&lt;$M$3,AK27&gt;$BU$36),0,INDEX($M$4:$N$10,WEEKDAY(AK27,2),(AK27&gt;=$M$3)*(AK27&lt;$N$3)+2*(AK27&gt;=$N$3)*(AK27&lt;=$BU$36)))</f>
        <v>0</v>
      </c>
      <c r="CV27" s="83"/>
      <c r="CW27" s="13" cm="1">
        <f t="array" ref="CW27">ISERROR(MATCH(AM27,$AO$3:$AQ$3,0))*IF(OR(AM27&lt;$M$3,AM27&gt;$BU$36),0,INDEX($M$4:$N$10,WEEKDAY(AM27,2),(AM27&gt;=$M$3)*(AM27&lt;$N$3)+2*(AM27&gt;=$N$3)*(AM27&lt;=$BU$36)))</f>
        <v>8</v>
      </c>
      <c r="CX27" s="84"/>
    </row>
    <row r="28" spans="1:102" ht="14.45" customHeight="1" x14ac:dyDescent="0.25">
      <c r="A28" s="29"/>
      <c r="B28" s="315"/>
      <c r="C28" s="316"/>
      <c r="D28" s="30" t="str" cm="1">
        <f t="array" ref="D28">IF(B28="","",SUMPRODUCT(($Q$2:$AM$32&gt;=A28)*($Q$2:$AM$32&lt;=B28)*($AZ$2:$BV$32&gt;0)))</f>
        <v/>
      </c>
      <c r="G28" s="312">
        <f>DATE($A$1,10,1)</f>
        <v>44835</v>
      </c>
      <c r="H28" s="313"/>
      <c r="I28" s="82">
        <f>COUNTIF($BR$2:$BR$32,"&gt;0")</f>
        <v>15</v>
      </c>
      <c r="J28" s="35">
        <f>IF($D$4="",SUM($CS$2:$CS$32),SUM($BR$2:$BR$32))</f>
        <v>136</v>
      </c>
      <c r="K28" s="34"/>
      <c r="L28" s="32"/>
      <c r="M28" s="36"/>
      <c r="N28" s="37">
        <f>IF($D$4="",(MAX(MIN(EDATE(G28,1),$N$3)-MAX(G28,$M$3),0))/(EDATE(G28,1)-G28)*($D$6*$J28)+MAX(MIN(EDATE(G28,1),$BU$36)-MAX(G28,$N$3),0)/(EDATE(G28,1)-G28)*($D$7*$J28+$H$7),(MAX(MIN(EDATE(G28,1),$N$3)-MAX(G28,$M$3),0))/(EDATE(G28,1)-G28)*($D$4+$H$4)+MAX(MIN(EDATE(G28,1),$BU$36)-MAX(G28,$N$3),0)/(EDATE(G28,1)-G28)*($D$5+$H$5))</f>
        <v>2856</v>
      </c>
      <c r="O28" s="76" t="s">
        <v>100</v>
      </c>
      <c r="P28" s="11">
        <f t="shared" si="1"/>
        <v>44588</v>
      </c>
      <c r="Q28" s="12">
        <f t="shared" si="4"/>
        <v>44588</v>
      </c>
      <c r="R28" s="11">
        <f t="shared" si="4"/>
        <v>44619</v>
      </c>
      <c r="S28" s="12">
        <f t="shared" si="4"/>
        <v>44619</v>
      </c>
      <c r="T28" s="11">
        <f t="shared" si="4"/>
        <v>44647</v>
      </c>
      <c r="U28" s="12">
        <f t="shared" si="4"/>
        <v>44647</v>
      </c>
      <c r="V28" s="11">
        <f t="shared" si="6"/>
        <v>44678</v>
      </c>
      <c r="W28" s="12">
        <f t="shared" si="6"/>
        <v>44678</v>
      </c>
      <c r="X28" s="11">
        <f t="shared" si="6"/>
        <v>44708</v>
      </c>
      <c r="Y28" s="12">
        <f t="shared" si="6"/>
        <v>44708</v>
      </c>
      <c r="Z28" s="11">
        <f t="shared" si="6"/>
        <v>44739</v>
      </c>
      <c r="AA28" s="12">
        <f t="shared" si="6"/>
        <v>44739</v>
      </c>
      <c r="AB28" s="11">
        <f t="shared" si="6"/>
        <v>44769</v>
      </c>
      <c r="AC28" s="12">
        <f t="shared" si="6"/>
        <v>44769</v>
      </c>
      <c r="AD28" s="11">
        <f t="shared" si="6"/>
        <v>44800</v>
      </c>
      <c r="AE28" s="12">
        <f t="shared" si="6"/>
        <v>44800</v>
      </c>
      <c r="AF28" s="11">
        <f t="shared" si="6"/>
        <v>44831</v>
      </c>
      <c r="AG28" s="12">
        <f t="shared" si="6"/>
        <v>44831</v>
      </c>
      <c r="AH28" s="11">
        <f t="shared" si="6"/>
        <v>44861</v>
      </c>
      <c r="AI28" s="12">
        <f t="shared" si="6"/>
        <v>44861</v>
      </c>
      <c r="AJ28" s="11">
        <f t="shared" si="6"/>
        <v>44892</v>
      </c>
      <c r="AK28" s="12">
        <f t="shared" si="6"/>
        <v>44892</v>
      </c>
      <c r="AL28" s="11">
        <f t="shared" si="6"/>
        <v>44922</v>
      </c>
      <c r="AM28" s="12">
        <f t="shared" si="6"/>
        <v>44922</v>
      </c>
      <c r="AO28" s="318" t="s">
        <v>55</v>
      </c>
      <c r="AP28" s="318"/>
      <c r="AQ28" s="318" t="s">
        <v>56</v>
      </c>
      <c r="AR28" s="318"/>
      <c r="AT28" s="319" t="s">
        <v>55</v>
      </c>
      <c r="AU28" s="319"/>
      <c r="AV28" s="319" t="s">
        <v>56</v>
      </c>
      <c r="AW28" s="319"/>
      <c r="AY28" s="162"/>
      <c r="AZ28" s="13" cm="1">
        <f t="array" ref="AZ28">ISERROR(MATCH(Q28,Feiertage!$A$8:$A$19,0))*IF(OR(Q28&lt;$M$3,Q28&gt;$BU$36),0,INDEX($M$4:$N$10,WEEKDAY(Q28,2),(Q28&gt;=$M$3)*(Q28&lt;$N$3)+2*(Q28&gt;=$N$3)*(Q28&lt;=$BU$36)))</f>
        <v>8</v>
      </c>
      <c r="BA28" s="83"/>
      <c r="BB28" s="13" cm="1">
        <f t="array" ref="BB28">ISERROR(MATCH(S28,Feiertage!$A$8:$A$19,0))*IF(OR(S28&lt;$M$3,S28&gt;$BU$36),0,INDEX($M$4:$N$10,WEEKDAY(S28,2),(S28&gt;=$M$3)*(S28&lt;$N$3)+2*(S28&gt;=$N$3)*(S28&lt;=$BU$36)))</f>
        <v>0</v>
      </c>
      <c r="BC28" s="83"/>
      <c r="BD28" s="13" cm="1">
        <f t="array" ref="BD28">ISERROR(MATCH(U28,Feiertage!$A$8:$A$19,0))*IF(OR(U28&lt;$M$3,U28&gt;$BU$36),0,INDEX($M$4:$N$10,WEEKDAY(U28,2),(U28&gt;=$M$3)*(U28&lt;$N$3)+2*(U28&gt;=$N$3)*(U28&lt;=$BU$36)))</f>
        <v>0</v>
      </c>
      <c r="BE28" s="83"/>
      <c r="BF28" s="13" cm="1">
        <f t="array" ref="BF28">ISERROR(MATCH(W28,Feiertage!$A$8:$A$19,0))*IF(OR(W28&lt;$M$3,W28&gt;$BU$36),0,INDEX($M$4:$N$10,WEEKDAY(W28,2),(W28&gt;=$M$3)*(W28&lt;$N$3)+2*(W28&gt;=$N$3)*(W28&lt;=$BU$36)))</f>
        <v>8</v>
      </c>
      <c r="BG28" s="83"/>
      <c r="BH28" s="13" cm="1">
        <f t="array" ref="BH28">ISERROR(MATCH(Y28,Feiertage!$A$8:$A$19,0))*IF(OR(Y28&lt;$M$3,Y28&gt;$BU$36),0,INDEX($M$4:$N$10,WEEKDAY(Y28,2),(Y28&gt;=$M$3)*(Y28&lt;$N$3)+2*(Y28&gt;=$N$3)*(Y28&lt;=$BU$36)))</f>
        <v>0</v>
      </c>
      <c r="BI28" s="83"/>
      <c r="BJ28" s="13" cm="1">
        <f t="array" ref="BJ28">ISERROR(MATCH(AA28,Feiertage!$A$8:$A$19,0))*IF(OR(AA28&lt;$M$3,AA28&gt;$BU$36),0,INDEX($M$4:$N$10,WEEKDAY(AA28,2),(AA28&gt;=$M$3)*(AA28&lt;$N$3)+2*(AA28&gt;=$N$3)*(AA28&lt;=$BU$36)))</f>
        <v>8</v>
      </c>
      <c r="BK28" s="83"/>
      <c r="BL28" s="13" cm="1">
        <f t="array" ref="BL28">ISERROR(MATCH(AC28,Feiertage!$A$8:$A$19,0))*IF(OR(AC28&lt;$M$3,AC28&gt;$BU$36),0,INDEX($M$4:$N$10,WEEKDAY(AC28,2),(AC28&gt;=$M$3)*(AC28&lt;$N$3)+2*(AC28&gt;=$N$3)*(AC28&lt;=$BU$36)))</f>
        <v>8</v>
      </c>
      <c r="BM28" s="83"/>
      <c r="BN28" s="13" cm="1">
        <f t="array" ref="BN28">ISERROR(MATCH(AE28,Feiertage!$A$8:$A$19,0))*IF(OR(AE28&lt;$M$3,AE28&gt;$BU$36),0,INDEX($M$4:$N$10,WEEKDAY(AE28,2),(AE28&gt;=$M$3)*(AE28&lt;$N$3)+2*(AE28&gt;=$N$3)*(AE28&lt;=$BU$36)))</f>
        <v>0</v>
      </c>
      <c r="BO28" s="83"/>
      <c r="BP28" s="13" cm="1">
        <f t="array" ref="BP28">ISERROR(MATCH(AG28,Feiertage!$A$8:$A$19,0))*IF(OR(AG28&lt;$M$3,AG28&gt;$BU$36),0,INDEX($M$4:$N$10,WEEKDAY(AG28,2),(AG28&gt;=$M$3)*(AG28&lt;$N$3)+2*(AG28&gt;=$N$3)*(AG28&lt;=$BU$36)))</f>
        <v>8</v>
      </c>
      <c r="BQ28" s="83"/>
      <c r="BR28" s="13" cm="1">
        <f t="array" ref="BR28">ISERROR(MATCH(AI28,Feiertage!$A$8:$A$19,0))*IF(OR(AI28&lt;$M$3,AI28&gt;$BU$36),0,INDEX($M$4:$N$10,WEEKDAY(AI28,2),(AI28&gt;=$M$3)*(AI28&lt;$N$3)+2*(AI28&gt;=$N$3)*(AI28&lt;=$BU$36)))</f>
        <v>8</v>
      </c>
      <c r="BS28" s="83"/>
      <c r="BT28" s="13" cm="1">
        <f t="array" ref="BT28">ISERROR(MATCH(AK28,Feiertage!$A$8:$A$19,0))*IF(OR(AK28&lt;$M$3,AK28&gt;$BU$36),0,INDEX($M$4:$N$10,WEEKDAY(AK28,2),(AK28&gt;=$M$3)*(AK28&lt;$N$3)+2*(AK28&gt;=$N$3)*(AK28&lt;=$BU$36)))</f>
        <v>0</v>
      </c>
      <c r="BU28" s="83"/>
      <c r="BV28" s="13" cm="1">
        <f t="array" ref="BV28">ISERROR(MATCH(AM28,Feiertage!$A$8:$A$19,0))*IF(OR(AM28&lt;$M$3,AM28&gt;$BU$36),0,INDEX($M$4:$N$10,WEEKDAY(AM28,2),(AM28&gt;=$M$3)*(AM28&lt;$N$3)+2*(AM28&gt;=$N$3)*(AM28&lt;=$BU$36)))</f>
        <v>8</v>
      </c>
      <c r="BW28" s="84"/>
      <c r="BZ28" s="162"/>
      <c r="CA28" s="13" cm="1">
        <f t="array" ref="CA28">ISERROR(MATCH(Q28,$AO$3:$AQ$3,0))*IF(OR(Q28&lt;$M$3,Q28&gt;$BU$36),0,INDEX($M$4:$N$10,WEEKDAY(Q28,2),(Q28&gt;=$M$3)*(Q28&lt;$N$3)+2*(Q28&gt;=$N$3)*(Q28&lt;=$BU$36)))</f>
        <v>8</v>
      </c>
      <c r="CB28" s="83"/>
      <c r="CC28" s="13" cm="1">
        <f t="array" ref="CC28">ISERROR(MATCH(S28,$AO$3:$AQ$3,0))*IF(OR(S28&lt;$M$3,S28&gt;$BU$36),0,INDEX($M$4:$N$10,WEEKDAY(S28,2),(S28&gt;=$M$3)*(S28&lt;$N$3)+2*(S28&gt;=$N$3)*(S28&lt;=$BU$36)))</f>
        <v>0</v>
      </c>
      <c r="CD28" s="83"/>
      <c r="CE28" s="13" cm="1">
        <f t="array" ref="CE28">ISERROR(MATCH(U28,$AO$3:$AQ$3,0))*IF(OR(U28&lt;$M$3,U28&gt;$BU$36),0,INDEX($M$4:$N$10,WEEKDAY(U28,2),(U28&gt;=$M$3)*(U28&lt;$N$3)+2*(U28&gt;=$N$3)*(U28&lt;=$BU$36)))</f>
        <v>0</v>
      </c>
      <c r="CF28" s="83"/>
      <c r="CG28" s="13" cm="1">
        <f t="array" ref="CG28">ISERROR(MATCH(W28,$AO$3:$AQ$3,0))*IF(OR(W28&lt;$M$3,W28&gt;$BU$36),0,INDEX($M$4:$N$10,WEEKDAY(W28,2),(W28&gt;=$M$3)*(W28&lt;$N$3)+2*(W28&gt;=$N$3)*(W28&lt;=$BU$36)))</f>
        <v>8</v>
      </c>
      <c r="CH28" s="83"/>
      <c r="CI28" s="13" cm="1">
        <f t="array" ref="CI28">ISERROR(MATCH(Y28,$AO$3:$AQ$3,0))*IF(OR(Y28&lt;$M$3,Y28&gt;$BU$36),0,INDEX($M$4:$N$10,WEEKDAY(Y28,2),(Y28&gt;=$M$3)*(Y28&lt;$N$3)+2*(Y28&gt;=$N$3)*(Y28&lt;=$BU$36)))</f>
        <v>0</v>
      </c>
      <c r="CJ28" s="83"/>
      <c r="CK28" s="13" cm="1">
        <f t="array" ref="CK28">ISERROR(MATCH(AA28,$AO$3:$AQ$3,0))*IF(OR(AA28&lt;$M$3,AA28&gt;$BU$36),0,INDEX($M$4:$N$10,WEEKDAY(AA28,2),(AA28&gt;=$M$3)*(AA28&lt;$N$3)+2*(AA28&gt;=$N$3)*(AA28&lt;=$BU$36)))</f>
        <v>8</v>
      </c>
      <c r="CL28" s="83"/>
      <c r="CM28" s="13" cm="1">
        <f t="array" ref="CM28">ISERROR(MATCH(AC28,$AO$3:$AQ$3,0))*IF(OR(AC28&lt;$M$3,AC28&gt;$BU$36),0,INDEX($M$4:$N$10,WEEKDAY(AC28,2),(AC28&gt;=$M$3)*(AC28&lt;$N$3)+2*(AC28&gt;=$N$3)*(AC28&lt;=$BU$36)))</f>
        <v>8</v>
      </c>
      <c r="CN28" s="83"/>
      <c r="CO28" s="13" cm="1">
        <f t="array" ref="CO28">ISERROR(MATCH(AE28,$AO$3:$AQ$3,0))*IF(OR(AE28&lt;$M$3,AE28&gt;$BU$36),0,INDEX($M$4:$N$10,WEEKDAY(AE28,2),(AE28&gt;=$M$3)*(AE28&lt;$N$3)+2*(AE28&gt;=$N$3)*(AE28&lt;=$BU$36)))</f>
        <v>0</v>
      </c>
      <c r="CP28" s="83"/>
      <c r="CQ28" s="13" cm="1">
        <f t="array" ref="CQ28">ISERROR(MATCH(AG28,$AO$3:$AQ$3,0))*IF(OR(AG28&lt;$M$3,AG28&gt;$BU$36),0,INDEX($M$4:$N$10,WEEKDAY(AG28,2),(AG28&gt;=$M$3)*(AG28&lt;$N$3)+2*(AG28&gt;=$N$3)*(AG28&lt;=$BU$36)))</f>
        <v>8</v>
      </c>
      <c r="CR28" s="83"/>
      <c r="CS28" s="13" cm="1">
        <f t="array" ref="CS28">ISERROR(MATCH(AI28,$AO$3:$AQ$3,0))*IF(OR(AI28&lt;$M$3,AI28&gt;$BU$36),0,INDEX($M$4:$N$10,WEEKDAY(AI28,2),(AI28&gt;=$M$3)*(AI28&lt;$N$3)+2*(AI28&gt;=$N$3)*(AI28&lt;=$BU$36)))</f>
        <v>8</v>
      </c>
      <c r="CT28" s="83"/>
      <c r="CU28" s="13" cm="1">
        <f t="array" ref="CU28">ISERROR(MATCH(AK28,$AO$3:$AQ$3,0))*IF(OR(AK28&lt;$M$3,AK28&gt;$BU$36),0,INDEX($M$4:$N$10,WEEKDAY(AK28,2),(AK28&gt;=$M$3)*(AK28&lt;$N$3)+2*(AK28&gt;=$N$3)*(AK28&lt;=$BU$36)))</f>
        <v>0</v>
      </c>
      <c r="CV28" s="83"/>
      <c r="CW28" s="13" cm="1">
        <f t="array" ref="CW28">ISERROR(MATCH(AM28,$AO$3:$AQ$3,0))*IF(OR(AM28&lt;$M$3,AM28&gt;$BU$36),0,INDEX($M$4:$N$10,WEEKDAY(AM28,2),(AM28&gt;=$M$3)*(AM28&lt;$N$3)+2*(AM28&gt;=$N$3)*(AM28&lt;=$BU$36)))</f>
        <v>8</v>
      </c>
      <c r="CX28" s="84"/>
    </row>
    <row r="29" spans="1:102" ht="14.45" customHeight="1" x14ac:dyDescent="0.25">
      <c r="A29" s="29"/>
      <c r="B29" s="315"/>
      <c r="C29" s="316"/>
      <c r="D29" s="30" t="str" cm="1">
        <f t="array" ref="D29">IF(B29="","",SUMPRODUCT(($Q$2:$AM$32&gt;=A29)*($Q$2:$AM$32&lt;=B29)*($AZ$2:$BV$32&gt;0)))</f>
        <v/>
      </c>
      <c r="G29" s="312">
        <f>DATE($A$1,11,1)</f>
        <v>44866</v>
      </c>
      <c r="H29" s="313"/>
      <c r="I29" s="82">
        <f>COUNTIF($BT$2:$BT$32,"&gt;0")</f>
        <v>18</v>
      </c>
      <c r="J29" s="35">
        <f>IF($D$4="",SUM($CU$2:$CU$32),SUM($BT$2:$BT$32))</f>
        <v>144</v>
      </c>
      <c r="K29" s="34"/>
      <c r="L29" s="32"/>
      <c r="M29" s="36"/>
      <c r="N29" s="37">
        <f t="shared" si="5"/>
        <v>3024</v>
      </c>
      <c r="P29" s="11">
        <f t="shared" si="1"/>
        <v>44589</v>
      </c>
      <c r="Q29" s="12">
        <f t="shared" si="4"/>
        <v>44589</v>
      </c>
      <c r="R29" s="11">
        <f t="shared" si="4"/>
        <v>44620</v>
      </c>
      <c r="S29" s="12">
        <f t="shared" si="4"/>
        <v>44620</v>
      </c>
      <c r="T29" s="11">
        <f t="shared" si="4"/>
        <v>44648</v>
      </c>
      <c r="U29" s="12">
        <f t="shared" si="4"/>
        <v>44648</v>
      </c>
      <c r="V29" s="11">
        <f t="shared" si="6"/>
        <v>44679</v>
      </c>
      <c r="W29" s="12">
        <f t="shared" si="6"/>
        <v>44679</v>
      </c>
      <c r="X29" s="11">
        <f t="shared" si="6"/>
        <v>44709</v>
      </c>
      <c r="Y29" s="12">
        <f t="shared" si="6"/>
        <v>44709</v>
      </c>
      <c r="Z29" s="11">
        <f t="shared" si="6"/>
        <v>44740</v>
      </c>
      <c r="AA29" s="12">
        <f t="shared" si="6"/>
        <v>44740</v>
      </c>
      <c r="AB29" s="11">
        <f t="shared" si="6"/>
        <v>44770</v>
      </c>
      <c r="AC29" s="12">
        <f t="shared" si="6"/>
        <v>44770</v>
      </c>
      <c r="AD29" s="11">
        <f t="shared" si="6"/>
        <v>44801</v>
      </c>
      <c r="AE29" s="12">
        <f t="shared" si="6"/>
        <v>44801</v>
      </c>
      <c r="AF29" s="11">
        <f t="shared" si="6"/>
        <v>44832</v>
      </c>
      <c r="AG29" s="12">
        <f t="shared" si="6"/>
        <v>44832</v>
      </c>
      <c r="AH29" s="11">
        <f t="shared" si="6"/>
        <v>44862</v>
      </c>
      <c r="AI29" s="12">
        <f t="shared" si="6"/>
        <v>44862</v>
      </c>
      <c r="AJ29" s="11">
        <f t="shared" si="6"/>
        <v>44893</v>
      </c>
      <c r="AK29" s="12">
        <f t="shared" si="6"/>
        <v>44893</v>
      </c>
      <c r="AL29" s="11">
        <f t="shared" si="6"/>
        <v>44923</v>
      </c>
      <c r="AM29" s="12">
        <f t="shared" si="6"/>
        <v>44923</v>
      </c>
      <c r="AO29" s="308"/>
      <c r="AP29" s="308"/>
      <c r="AQ29" s="308"/>
      <c r="AR29" s="308"/>
      <c r="AT29" s="317" t="str">
        <f>(IF(ISNUMBER($AV$29),DATE(A1,1,1),""))</f>
        <v/>
      </c>
      <c r="AU29" s="317"/>
      <c r="AV29" s="317" t="str">
        <f>IF(AND(B10&gt;BR36,B10&lt;BR40),B10-1,"")</f>
        <v/>
      </c>
      <c r="AW29" s="317"/>
      <c r="AY29" s="162"/>
      <c r="AZ29" s="13" cm="1">
        <f t="array" ref="AZ29">ISERROR(MATCH(Q29,Feiertage!$A$8:$A$19,0))*IF(OR(Q29&lt;$M$3,Q29&gt;$BU$36),0,INDEX($M$4:$N$10,WEEKDAY(Q29,2),(Q29&gt;=$M$3)*(Q29&lt;$N$3)+2*(Q29&gt;=$N$3)*(Q29&lt;=$BU$36)))</f>
        <v>0</v>
      </c>
      <c r="BA29" s="83"/>
      <c r="BB29" s="13" cm="1">
        <f t="array" ref="BB29">ISERROR(MATCH(S29,Feiertage!$A$8:$A$19,0))*IF(OR(S29&lt;$M$3,S29&gt;$BU$36),0,INDEX($M$4:$N$10,WEEKDAY(S29,2),(S29&gt;=$M$3)*(S29&lt;$N$3)+2*(S29&gt;=$N$3)*(S29&lt;=$BU$36)))</f>
        <v>8</v>
      </c>
      <c r="BC29" s="83"/>
      <c r="BD29" s="13" cm="1">
        <f t="array" ref="BD29">ISERROR(MATCH(U29,Feiertage!$A$8:$A$19,0))*IF(OR(U29&lt;$M$3,U29&gt;$BU$36),0,INDEX($M$4:$N$10,WEEKDAY(U29,2),(U29&gt;=$M$3)*(U29&lt;$N$3)+2*(U29&gt;=$N$3)*(U29&lt;=$BU$36)))</f>
        <v>8</v>
      </c>
      <c r="BE29" s="83"/>
      <c r="BF29" s="13" cm="1">
        <f t="array" ref="BF29">ISERROR(MATCH(W29,Feiertage!$A$8:$A$19,0))*IF(OR(W29&lt;$M$3,W29&gt;$BU$36),0,INDEX($M$4:$N$10,WEEKDAY(W29,2),(W29&gt;=$M$3)*(W29&lt;$N$3)+2*(W29&gt;=$N$3)*(W29&lt;=$BU$36)))</f>
        <v>8</v>
      </c>
      <c r="BG29" s="83"/>
      <c r="BH29" s="13" cm="1">
        <f t="array" ref="BH29">ISERROR(MATCH(Y29,Feiertage!$A$8:$A$19,0))*IF(OR(Y29&lt;$M$3,Y29&gt;$BU$36),0,INDEX($M$4:$N$10,WEEKDAY(Y29,2),(Y29&gt;=$M$3)*(Y29&lt;$N$3)+2*(Y29&gt;=$N$3)*(Y29&lt;=$BU$36)))</f>
        <v>0</v>
      </c>
      <c r="BI29" s="83"/>
      <c r="BJ29" s="13" cm="1">
        <f t="array" ref="BJ29">ISERROR(MATCH(AA29,Feiertage!$A$8:$A$19,0))*IF(OR(AA29&lt;$M$3,AA29&gt;$BU$36),0,INDEX($M$4:$N$10,WEEKDAY(AA29,2),(AA29&gt;=$M$3)*(AA29&lt;$N$3)+2*(AA29&gt;=$N$3)*(AA29&lt;=$BU$36)))</f>
        <v>8</v>
      </c>
      <c r="BK29" s="83"/>
      <c r="BL29" s="13" cm="1">
        <f t="array" ref="BL29">ISERROR(MATCH(AC29,Feiertage!$A$8:$A$19,0))*IF(OR(AC29&lt;$M$3,AC29&gt;$BU$36),0,INDEX($M$4:$N$10,WEEKDAY(AC29,2),(AC29&gt;=$M$3)*(AC29&lt;$N$3)+2*(AC29&gt;=$N$3)*(AC29&lt;=$BU$36)))</f>
        <v>8</v>
      </c>
      <c r="BM29" s="83"/>
      <c r="BN29" s="13" cm="1">
        <f t="array" ref="BN29">ISERROR(MATCH(AE29,Feiertage!$A$8:$A$19,0))*IF(OR(AE29&lt;$M$3,AE29&gt;$BU$36),0,INDEX($M$4:$N$10,WEEKDAY(AE29,2),(AE29&gt;=$M$3)*(AE29&lt;$N$3)+2*(AE29&gt;=$N$3)*(AE29&lt;=$BU$36)))</f>
        <v>0</v>
      </c>
      <c r="BO29" s="83"/>
      <c r="BP29" s="13" cm="1">
        <f t="array" ref="BP29">ISERROR(MATCH(AG29,Feiertage!$A$8:$A$19,0))*IF(OR(AG29&lt;$M$3,AG29&gt;$BU$36),0,INDEX($M$4:$N$10,WEEKDAY(AG29,2),(AG29&gt;=$M$3)*(AG29&lt;$N$3)+2*(AG29&gt;=$N$3)*(AG29&lt;=$BU$36)))</f>
        <v>8</v>
      </c>
      <c r="BQ29" s="83"/>
      <c r="BR29" s="13" cm="1">
        <f t="array" ref="BR29">ISERROR(MATCH(AI29,Feiertage!$A$8:$A$19,0))*IF(OR(AI29&lt;$M$3,AI29&gt;$BU$36),0,INDEX($M$4:$N$10,WEEKDAY(AI29,2),(AI29&gt;=$M$3)*(AI29&lt;$N$3)+2*(AI29&gt;=$N$3)*(AI29&lt;=$BU$36)))</f>
        <v>0</v>
      </c>
      <c r="BS29" s="83"/>
      <c r="BT29" s="13" cm="1">
        <f t="array" ref="BT29">ISERROR(MATCH(AK29,Feiertage!$A$8:$A$19,0))*IF(OR(AK29&lt;$M$3,AK29&gt;$BU$36),0,INDEX($M$4:$N$10,WEEKDAY(AK29,2),(AK29&gt;=$M$3)*(AK29&lt;$N$3)+2*(AK29&gt;=$N$3)*(AK29&lt;=$BU$36)))</f>
        <v>8</v>
      </c>
      <c r="BU29" s="83"/>
      <c r="BV29" s="13" cm="1">
        <f t="array" ref="BV29">ISERROR(MATCH(AM29,Feiertage!$A$8:$A$19,0))*IF(OR(AM29&lt;$M$3,AM29&gt;$BU$36),0,INDEX($M$4:$N$10,WEEKDAY(AM29,2),(AM29&gt;=$M$3)*(AM29&lt;$N$3)+2*(AM29&gt;=$N$3)*(AM29&lt;=$BU$36)))</f>
        <v>8</v>
      </c>
      <c r="BW29" s="84"/>
      <c r="BZ29" s="162"/>
      <c r="CA29" s="13" cm="1">
        <f t="array" ref="CA29">ISERROR(MATCH(Q29,$AO$3:$AQ$3,0))*IF(OR(Q29&lt;$M$3,Q29&gt;$BU$36),0,INDEX($M$4:$N$10,WEEKDAY(Q29,2),(Q29&gt;=$M$3)*(Q29&lt;$N$3)+2*(Q29&gt;=$N$3)*(Q29&lt;=$BU$36)))</f>
        <v>0</v>
      </c>
      <c r="CB29" s="83"/>
      <c r="CC29" s="13" cm="1">
        <f t="array" ref="CC29">ISERROR(MATCH(S29,$AO$3:$AQ$3,0))*IF(OR(S29&lt;$M$3,S29&gt;$BU$36),0,INDEX($M$4:$N$10,WEEKDAY(S29,2),(S29&gt;=$M$3)*(S29&lt;$N$3)+2*(S29&gt;=$N$3)*(S29&lt;=$BU$36)))</f>
        <v>8</v>
      </c>
      <c r="CD29" s="83"/>
      <c r="CE29" s="13" cm="1">
        <f t="array" ref="CE29">ISERROR(MATCH(U29,$AO$3:$AQ$3,0))*IF(OR(U29&lt;$M$3,U29&gt;$BU$36),0,INDEX($M$4:$N$10,WEEKDAY(U29,2),(U29&gt;=$M$3)*(U29&lt;$N$3)+2*(U29&gt;=$N$3)*(U29&lt;=$BU$36)))</f>
        <v>8</v>
      </c>
      <c r="CF29" s="83"/>
      <c r="CG29" s="13" cm="1">
        <f t="array" ref="CG29">ISERROR(MATCH(W29,$AO$3:$AQ$3,0))*IF(OR(W29&lt;$M$3,W29&gt;$BU$36),0,INDEX($M$4:$N$10,WEEKDAY(W29,2),(W29&gt;=$M$3)*(W29&lt;$N$3)+2*(W29&gt;=$N$3)*(W29&lt;=$BU$36)))</f>
        <v>8</v>
      </c>
      <c r="CH29" s="83"/>
      <c r="CI29" s="13" cm="1">
        <f t="array" ref="CI29">ISERROR(MATCH(Y29,$AO$3:$AQ$3,0))*IF(OR(Y29&lt;$M$3,Y29&gt;$BU$36),0,INDEX($M$4:$N$10,WEEKDAY(Y29,2),(Y29&gt;=$M$3)*(Y29&lt;$N$3)+2*(Y29&gt;=$N$3)*(Y29&lt;=$BU$36)))</f>
        <v>0</v>
      </c>
      <c r="CJ29" s="83"/>
      <c r="CK29" s="13" cm="1">
        <f t="array" ref="CK29">ISERROR(MATCH(AA29,$AO$3:$AQ$3,0))*IF(OR(AA29&lt;$M$3,AA29&gt;$BU$36),0,INDEX($M$4:$N$10,WEEKDAY(AA29,2),(AA29&gt;=$M$3)*(AA29&lt;$N$3)+2*(AA29&gt;=$N$3)*(AA29&lt;=$BU$36)))</f>
        <v>8</v>
      </c>
      <c r="CL29" s="83"/>
      <c r="CM29" s="13" cm="1">
        <f t="array" ref="CM29">ISERROR(MATCH(AC29,$AO$3:$AQ$3,0))*IF(OR(AC29&lt;$M$3,AC29&gt;$BU$36),0,INDEX($M$4:$N$10,WEEKDAY(AC29,2),(AC29&gt;=$M$3)*(AC29&lt;$N$3)+2*(AC29&gt;=$N$3)*(AC29&lt;=$BU$36)))</f>
        <v>8</v>
      </c>
      <c r="CN29" s="83"/>
      <c r="CO29" s="13" cm="1">
        <f t="array" ref="CO29">ISERROR(MATCH(AE29,$AO$3:$AQ$3,0))*IF(OR(AE29&lt;$M$3,AE29&gt;$BU$36),0,INDEX($M$4:$N$10,WEEKDAY(AE29,2),(AE29&gt;=$M$3)*(AE29&lt;$N$3)+2*(AE29&gt;=$N$3)*(AE29&lt;=$BU$36)))</f>
        <v>0</v>
      </c>
      <c r="CP29" s="83"/>
      <c r="CQ29" s="13" cm="1">
        <f t="array" ref="CQ29">ISERROR(MATCH(AG29,$AO$3:$AQ$3,0))*IF(OR(AG29&lt;$M$3,AG29&gt;$BU$36),0,INDEX($M$4:$N$10,WEEKDAY(AG29,2),(AG29&gt;=$M$3)*(AG29&lt;$N$3)+2*(AG29&gt;=$N$3)*(AG29&lt;=$BU$36)))</f>
        <v>8</v>
      </c>
      <c r="CR29" s="83"/>
      <c r="CS29" s="13" cm="1">
        <f t="array" ref="CS29">ISERROR(MATCH(AI29,$AO$3:$AQ$3,0))*IF(OR(AI29&lt;$M$3,AI29&gt;$BU$36),0,INDEX($M$4:$N$10,WEEKDAY(AI29,2),(AI29&gt;=$M$3)*(AI29&lt;$N$3)+2*(AI29&gt;=$N$3)*(AI29&lt;=$BU$36)))</f>
        <v>0</v>
      </c>
      <c r="CT29" s="83"/>
      <c r="CU29" s="13" cm="1">
        <f t="array" ref="CU29">ISERROR(MATCH(AK29,$AO$3:$AQ$3,0))*IF(OR(AK29&lt;$M$3,AK29&gt;$BU$36),0,INDEX($M$4:$N$10,WEEKDAY(AK29,2),(AK29&gt;=$M$3)*(AK29&lt;$N$3)+2*(AK29&gt;=$N$3)*(AK29&lt;=$BU$36)))</f>
        <v>8</v>
      </c>
      <c r="CV29" s="83"/>
      <c r="CW29" s="13" cm="1">
        <f t="array" ref="CW29">ISERROR(MATCH(AM29,$AO$3:$AQ$3,0))*IF(OR(AM29&lt;$M$3,AM29&gt;$BU$36),0,INDEX($M$4:$N$10,WEEKDAY(AM29,2),(AM29&gt;=$M$3)*(AM29&lt;$N$3)+2*(AM29&gt;=$N$3)*(AM29&lt;=$BU$36)))</f>
        <v>8</v>
      </c>
      <c r="CX29" s="84"/>
    </row>
    <row r="30" spans="1:102" ht="14.45" customHeight="1" x14ac:dyDescent="0.25">
      <c r="A30" s="311" t="s">
        <v>62</v>
      </c>
      <c r="B30" s="311"/>
      <c r="C30" s="311"/>
      <c r="D30" s="53">
        <f>SUM(D15:D29)</f>
        <v>21</v>
      </c>
      <c r="G30" s="312">
        <f>DATE($A$1,12,1)</f>
        <v>44896</v>
      </c>
      <c r="H30" s="313"/>
      <c r="I30" s="82">
        <f>COUNTIF($BV$2:$BV$32,"&gt;0")</f>
        <v>16</v>
      </c>
      <c r="J30" s="35">
        <f>IF($D$4="",SUM($CW$2:$CW$32),SUM($BV$2:$BV$32))</f>
        <v>136</v>
      </c>
      <c r="K30" s="34"/>
      <c r="L30" s="32"/>
      <c r="M30" s="36"/>
      <c r="N30" s="37">
        <f t="shared" si="5"/>
        <v>2856</v>
      </c>
      <c r="P30" s="11">
        <f t="shared" si="1"/>
        <v>44590</v>
      </c>
      <c r="Q30" s="12">
        <f t="shared" si="4"/>
        <v>44590</v>
      </c>
      <c r="R30" s="11" t="str">
        <f t="shared" si="4"/>
        <v/>
      </c>
      <c r="S30" s="12" t="str">
        <f t="shared" si="4"/>
        <v/>
      </c>
      <c r="T30" s="11">
        <f t="shared" si="4"/>
        <v>44649</v>
      </c>
      <c r="U30" s="12">
        <f t="shared" si="4"/>
        <v>44649</v>
      </c>
      <c r="V30" s="11">
        <f t="shared" si="6"/>
        <v>44680</v>
      </c>
      <c r="W30" s="12">
        <f t="shared" si="6"/>
        <v>44680</v>
      </c>
      <c r="X30" s="11">
        <f t="shared" si="6"/>
        <v>44710</v>
      </c>
      <c r="Y30" s="12">
        <f t="shared" si="6"/>
        <v>44710</v>
      </c>
      <c r="Z30" s="11">
        <f t="shared" si="6"/>
        <v>44741</v>
      </c>
      <c r="AA30" s="12">
        <f t="shared" si="6"/>
        <v>44741</v>
      </c>
      <c r="AB30" s="11">
        <f t="shared" si="6"/>
        <v>44771</v>
      </c>
      <c r="AC30" s="12">
        <f t="shared" si="6"/>
        <v>44771</v>
      </c>
      <c r="AD30" s="11">
        <f t="shared" si="6"/>
        <v>44802</v>
      </c>
      <c r="AE30" s="12">
        <f t="shared" si="6"/>
        <v>44802</v>
      </c>
      <c r="AF30" s="11">
        <f t="shared" si="6"/>
        <v>44833</v>
      </c>
      <c r="AG30" s="12">
        <f t="shared" si="6"/>
        <v>44833</v>
      </c>
      <c r="AH30" s="11">
        <f t="shared" si="6"/>
        <v>44863</v>
      </c>
      <c r="AI30" s="12">
        <f t="shared" si="6"/>
        <v>44863</v>
      </c>
      <c r="AJ30" s="11">
        <f t="shared" si="6"/>
        <v>44894</v>
      </c>
      <c r="AK30" s="12">
        <f t="shared" si="6"/>
        <v>44894</v>
      </c>
      <c r="AL30" s="11">
        <f t="shared" si="6"/>
        <v>44924</v>
      </c>
      <c r="AM30" s="12">
        <f t="shared" si="6"/>
        <v>44924</v>
      </c>
      <c r="AO30" s="303"/>
      <c r="AP30" s="303"/>
      <c r="AQ30" s="303"/>
      <c r="AR30" s="303"/>
      <c r="AT30" s="314" t="str">
        <f>IF($B$11="","",B11+1)</f>
        <v/>
      </c>
      <c r="AU30" s="314"/>
      <c r="AV30" s="314" t="str">
        <f>IF(ISNUMBER($AT$30),DATE(A1,12,31),"")</f>
        <v/>
      </c>
      <c r="AW30" s="314"/>
      <c r="AY30" s="162"/>
      <c r="AZ30" s="13" cm="1">
        <f t="array" ref="AZ30">ISERROR(MATCH(Q30,Feiertage!$A$8:$A$19,0))*IF(OR(Q30&lt;$M$3,Q30&gt;$BU$36),0,INDEX($M$4:$N$10,WEEKDAY(Q30,2),(Q30&gt;=$M$3)*(Q30&lt;$N$3)+2*(Q30&gt;=$N$3)*(Q30&lt;=$BU$36)))</f>
        <v>0</v>
      </c>
      <c r="BA30" s="83"/>
      <c r="BB30" s="13" cm="1">
        <f t="array" ref="BB30">ISERROR(MATCH(S30,Feiertage!$A$8:$A$19,0))*IF(OR(S30&lt;$M$3,S30&gt;$BU$36),0,INDEX($M$4:$N$10,WEEKDAY(S30,2),(S30&gt;=$M$3)*(S30&lt;$N$3)+2*(S30&gt;=$N$3)*(S30&lt;=$BU$36)))</f>
        <v>0</v>
      </c>
      <c r="BC30" s="83"/>
      <c r="BD30" s="13" cm="1">
        <f t="array" ref="BD30">ISERROR(MATCH(U30,Feiertage!$A$8:$A$19,0))*IF(OR(U30&lt;$M$3,U30&gt;$BU$36),0,INDEX($M$4:$N$10,WEEKDAY(U30,2),(U30&gt;=$M$3)*(U30&lt;$N$3)+2*(U30&gt;=$N$3)*(U30&lt;=$BU$36)))</f>
        <v>8</v>
      </c>
      <c r="BE30" s="83"/>
      <c r="BF30" s="13" cm="1">
        <f t="array" ref="BF30">ISERROR(MATCH(W30,Feiertage!$A$8:$A$19,0))*IF(OR(W30&lt;$M$3,W30&gt;$BU$36),0,INDEX($M$4:$N$10,WEEKDAY(W30,2),(W30&gt;=$M$3)*(W30&lt;$N$3)+2*(W30&gt;=$N$3)*(W30&lt;=$BU$36)))</f>
        <v>0</v>
      </c>
      <c r="BG30" s="83"/>
      <c r="BH30" s="13" cm="1">
        <f t="array" ref="BH30">ISERROR(MATCH(Y30,Feiertage!$A$8:$A$19,0))*IF(OR(Y30&lt;$M$3,Y30&gt;$BU$36),0,INDEX($M$4:$N$10,WEEKDAY(Y30,2),(Y30&gt;=$M$3)*(Y30&lt;$N$3)+2*(Y30&gt;=$N$3)*(Y30&lt;=$BU$36)))</f>
        <v>0</v>
      </c>
      <c r="BI30" s="83"/>
      <c r="BJ30" s="13" cm="1">
        <f t="array" ref="BJ30">ISERROR(MATCH(AA30,Feiertage!$A$8:$A$19,0))*IF(OR(AA30&lt;$M$3,AA30&gt;$BU$36),0,INDEX($M$4:$N$10,WEEKDAY(AA30,2),(AA30&gt;=$M$3)*(AA30&lt;$N$3)+2*(AA30&gt;=$N$3)*(AA30&lt;=$BU$36)))</f>
        <v>8</v>
      </c>
      <c r="BK30" s="83"/>
      <c r="BL30" s="13" cm="1">
        <f t="array" ref="BL30">ISERROR(MATCH(AC30,Feiertage!$A$8:$A$19,0))*IF(OR(AC30&lt;$M$3,AC30&gt;$BU$36),0,INDEX($M$4:$N$10,WEEKDAY(AC30,2),(AC30&gt;=$M$3)*(AC30&lt;$N$3)+2*(AC30&gt;=$N$3)*(AC30&lt;=$BU$36)))</f>
        <v>0</v>
      </c>
      <c r="BM30" s="83"/>
      <c r="BN30" s="13" cm="1">
        <f t="array" ref="BN30">ISERROR(MATCH(AE30,Feiertage!$A$8:$A$19,0))*IF(OR(AE30&lt;$M$3,AE30&gt;$BU$36),0,INDEX($M$4:$N$10,WEEKDAY(AE30,2),(AE30&gt;=$M$3)*(AE30&lt;$N$3)+2*(AE30&gt;=$N$3)*(AE30&lt;=$BU$36)))</f>
        <v>8</v>
      </c>
      <c r="BO30" s="83"/>
      <c r="BP30" s="13" cm="1">
        <f t="array" ref="BP30">ISERROR(MATCH(AG30,Feiertage!$A$8:$A$19,0))*IF(OR(AG30&lt;$M$3,AG30&gt;$BU$36),0,INDEX($M$4:$N$10,WEEKDAY(AG30,2),(AG30&gt;=$M$3)*(AG30&lt;$N$3)+2*(AG30&gt;=$N$3)*(AG30&lt;=$BU$36)))</f>
        <v>8</v>
      </c>
      <c r="BQ30" s="83"/>
      <c r="BR30" s="13" cm="1">
        <f t="array" ref="BR30">ISERROR(MATCH(AI30,Feiertage!$A$8:$A$19,0))*IF(OR(AI30&lt;$M$3,AI30&gt;$BU$36),0,INDEX($M$4:$N$10,WEEKDAY(AI30,2),(AI30&gt;=$M$3)*(AI30&lt;$N$3)+2*(AI30&gt;=$N$3)*(AI30&lt;=$BU$36)))</f>
        <v>0</v>
      </c>
      <c r="BS30" s="83"/>
      <c r="BT30" s="13" cm="1">
        <f t="array" ref="BT30">ISERROR(MATCH(AK30,Feiertage!$A$8:$A$19,0))*IF(OR(AK30&lt;$M$3,AK30&gt;$BU$36),0,INDEX($M$4:$N$10,WEEKDAY(AK30,2),(AK30&gt;=$M$3)*(AK30&lt;$N$3)+2*(AK30&gt;=$N$3)*(AK30&lt;=$BU$36)))</f>
        <v>8</v>
      </c>
      <c r="BU30" s="83"/>
      <c r="BV30" s="13" cm="1">
        <f t="array" ref="BV30">ISERROR(MATCH(AM30,Feiertage!$A$8:$A$19,0))*IF(OR(AM30&lt;$M$3,AM30&gt;$BU$36),0,INDEX($M$4:$N$10,WEEKDAY(AM30,2),(AM30&gt;=$M$3)*(AM30&lt;$N$3)+2*(AM30&gt;=$N$3)*(AM30&lt;=$BU$36)))</f>
        <v>8</v>
      </c>
      <c r="BW30" s="84"/>
      <c r="BZ30" s="162"/>
      <c r="CA30" s="13" cm="1">
        <f t="array" ref="CA30">ISERROR(MATCH(Q30,$AO$3:$AQ$3,0))*IF(OR(Q30&lt;$M$3,Q30&gt;$BU$36),0,INDEX($M$4:$N$10,WEEKDAY(Q30,2),(Q30&gt;=$M$3)*(Q30&lt;$N$3)+2*(Q30&gt;=$N$3)*(Q30&lt;=$BU$36)))</f>
        <v>0</v>
      </c>
      <c r="CB30" s="83"/>
      <c r="CC30" s="13" cm="1">
        <f t="array" ref="CC30">ISERROR(MATCH(S30,$AO$3:$AQ$3,0))*IF(OR(S30&lt;$M$3,S30&gt;$BU$36),0,INDEX($M$4:$N$10,WEEKDAY(S30,2),(S30&gt;=$M$3)*(S30&lt;$N$3)+2*(S30&gt;=$N$3)*(S30&lt;=$BU$36)))</f>
        <v>0</v>
      </c>
      <c r="CD30" s="83"/>
      <c r="CE30" s="13" cm="1">
        <f t="array" ref="CE30">ISERROR(MATCH(U30,$AO$3:$AQ$3,0))*IF(OR(U30&lt;$M$3,U30&gt;$BU$36),0,INDEX($M$4:$N$10,WEEKDAY(U30,2),(U30&gt;=$M$3)*(U30&lt;$N$3)+2*(U30&gt;=$N$3)*(U30&lt;=$BU$36)))</f>
        <v>8</v>
      </c>
      <c r="CF30" s="83"/>
      <c r="CG30" s="13" cm="1">
        <f t="array" ref="CG30">ISERROR(MATCH(W30,$AO$3:$AQ$3,0))*IF(OR(W30&lt;$M$3,W30&gt;$BU$36),0,INDEX($M$4:$N$10,WEEKDAY(W30,2),(W30&gt;=$M$3)*(W30&lt;$N$3)+2*(W30&gt;=$N$3)*(W30&lt;=$BU$36)))</f>
        <v>0</v>
      </c>
      <c r="CH30" s="83"/>
      <c r="CI30" s="13" cm="1">
        <f t="array" ref="CI30">ISERROR(MATCH(Y30,$AO$3:$AQ$3,0))*IF(OR(Y30&lt;$M$3,Y30&gt;$BU$36),0,INDEX($M$4:$N$10,WEEKDAY(Y30,2),(Y30&gt;=$M$3)*(Y30&lt;$N$3)+2*(Y30&gt;=$N$3)*(Y30&lt;=$BU$36)))</f>
        <v>0</v>
      </c>
      <c r="CJ30" s="83"/>
      <c r="CK30" s="13" cm="1">
        <f t="array" ref="CK30">ISERROR(MATCH(AA30,$AO$3:$AQ$3,0))*IF(OR(AA30&lt;$M$3,AA30&gt;$BU$36),0,INDEX($M$4:$N$10,WEEKDAY(AA30,2),(AA30&gt;=$M$3)*(AA30&lt;$N$3)+2*(AA30&gt;=$N$3)*(AA30&lt;=$BU$36)))</f>
        <v>8</v>
      </c>
      <c r="CL30" s="83"/>
      <c r="CM30" s="13" cm="1">
        <f t="array" ref="CM30">ISERROR(MATCH(AC30,$AO$3:$AQ$3,0))*IF(OR(AC30&lt;$M$3,AC30&gt;$BU$36),0,INDEX($M$4:$N$10,WEEKDAY(AC30,2),(AC30&gt;=$M$3)*(AC30&lt;$N$3)+2*(AC30&gt;=$N$3)*(AC30&lt;=$BU$36)))</f>
        <v>0</v>
      </c>
      <c r="CN30" s="83"/>
      <c r="CO30" s="13" cm="1">
        <f t="array" ref="CO30">ISERROR(MATCH(AE30,$AO$3:$AQ$3,0))*IF(OR(AE30&lt;$M$3,AE30&gt;$BU$36),0,INDEX($M$4:$N$10,WEEKDAY(AE30,2),(AE30&gt;=$M$3)*(AE30&lt;$N$3)+2*(AE30&gt;=$N$3)*(AE30&lt;=$BU$36)))</f>
        <v>8</v>
      </c>
      <c r="CP30" s="83"/>
      <c r="CQ30" s="13" cm="1">
        <f t="array" ref="CQ30">ISERROR(MATCH(AG30,$AO$3:$AQ$3,0))*IF(OR(AG30&lt;$M$3,AG30&gt;$BU$36),0,INDEX($M$4:$N$10,WEEKDAY(AG30,2),(AG30&gt;=$M$3)*(AG30&lt;$N$3)+2*(AG30&gt;=$N$3)*(AG30&lt;=$BU$36)))</f>
        <v>8</v>
      </c>
      <c r="CR30" s="83"/>
      <c r="CS30" s="13" cm="1">
        <f t="array" ref="CS30">ISERROR(MATCH(AI30,$AO$3:$AQ$3,0))*IF(OR(AI30&lt;$M$3,AI30&gt;$BU$36),0,INDEX($M$4:$N$10,WEEKDAY(AI30,2),(AI30&gt;=$M$3)*(AI30&lt;$N$3)+2*(AI30&gt;=$N$3)*(AI30&lt;=$BU$36)))</f>
        <v>0</v>
      </c>
      <c r="CT30" s="83"/>
      <c r="CU30" s="13" cm="1">
        <f t="array" ref="CU30">ISERROR(MATCH(AK30,$AO$3:$AQ$3,0))*IF(OR(AK30&lt;$M$3,AK30&gt;$BU$36),0,INDEX($M$4:$N$10,WEEKDAY(AK30,2),(AK30&gt;=$M$3)*(AK30&lt;$N$3)+2*(AK30&gt;=$N$3)*(AK30&lt;=$BU$36)))</f>
        <v>8</v>
      </c>
      <c r="CV30" s="83"/>
      <c r="CW30" s="13" cm="1">
        <f t="array" ref="CW30">ISERROR(MATCH(AM30,$AO$3:$AQ$3,0))*IF(OR(AM30&lt;$M$3,AM30&gt;$BU$36),0,INDEX($M$4:$N$10,WEEKDAY(AM30,2),(AM30&gt;=$M$3)*(AM30&lt;$N$3)+2*(AM30&gt;=$N$3)*(AM30&lt;=$BU$36)))</f>
        <v>8</v>
      </c>
      <c r="CX30" s="84"/>
    </row>
    <row r="31" spans="1:102" ht="14.45" customHeight="1" x14ac:dyDescent="0.25">
      <c r="A31" s="81" t="s">
        <v>63</v>
      </c>
      <c r="B31" s="301">
        <f>H10</f>
        <v>24</v>
      </c>
      <c r="C31" s="302"/>
      <c r="D31" s="54">
        <v>4</v>
      </c>
      <c r="G31" s="306" t="s">
        <v>64</v>
      </c>
      <c r="H31" s="307"/>
      <c r="I31" s="38">
        <f>SUM(I19:I30)</f>
        <v>202</v>
      </c>
      <c r="J31" s="39">
        <f>SUM(J19:J30)</f>
        <v>1648</v>
      </c>
      <c r="K31" s="40"/>
      <c r="L31" s="40"/>
      <c r="M31" s="41"/>
      <c r="N31" s="42">
        <f>SUM(N19:N30)</f>
        <v>34608</v>
      </c>
      <c r="P31" s="11">
        <f t="shared" si="1"/>
        <v>44591</v>
      </c>
      <c r="Q31" s="12">
        <f>IF(MONTH(Q30+1)=MONTH(Q$2),Q30+1,"")</f>
        <v>44591</v>
      </c>
      <c r="R31" s="11"/>
      <c r="S31" s="12" t="str">
        <f>IF(MONTH(S29+2)=MONTH(S$2),S29+2,"")</f>
        <v/>
      </c>
      <c r="T31" s="11">
        <f t="shared" ref="T31:AC32" si="7">IF(MONTH(T30+1)=MONTH(T$2),T30+1,"")</f>
        <v>44650</v>
      </c>
      <c r="U31" s="12">
        <f t="shared" si="7"/>
        <v>44650</v>
      </c>
      <c r="V31" s="11">
        <f t="shared" si="7"/>
        <v>44681</v>
      </c>
      <c r="W31" s="12">
        <f t="shared" si="7"/>
        <v>44681</v>
      </c>
      <c r="X31" s="11">
        <f t="shared" si="7"/>
        <v>44711</v>
      </c>
      <c r="Y31" s="12">
        <f t="shared" si="7"/>
        <v>44711</v>
      </c>
      <c r="Z31" s="11">
        <f t="shared" si="7"/>
        <v>44742</v>
      </c>
      <c r="AA31" s="12">
        <f t="shared" si="7"/>
        <v>44742</v>
      </c>
      <c r="AB31" s="11">
        <f t="shared" si="7"/>
        <v>44772</v>
      </c>
      <c r="AC31" s="12">
        <f t="shared" si="7"/>
        <v>44772</v>
      </c>
      <c r="AD31" s="11">
        <f t="shared" si="6"/>
        <v>44803</v>
      </c>
      <c r="AE31" s="12">
        <f t="shared" si="6"/>
        <v>44803</v>
      </c>
      <c r="AF31" s="11">
        <f t="shared" si="6"/>
        <v>44834</v>
      </c>
      <c r="AG31" s="12">
        <f t="shared" si="6"/>
        <v>44834</v>
      </c>
      <c r="AH31" s="11">
        <f t="shared" si="6"/>
        <v>44864</v>
      </c>
      <c r="AI31" s="12">
        <f t="shared" si="6"/>
        <v>44864</v>
      </c>
      <c r="AJ31" s="11">
        <f t="shared" si="6"/>
        <v>44895</v>
      </c>
      <c r="AK31" s="12">
        <f t="shared" si="6"/>
        <v>44895</v>
      </c>
      <c r="AL31" s="11">
        <f t="shared" si="6"/>
        <v>44925</v>
      </c>
      <c r="AM31" s="12">
        <f t="shared" si="6"/>
        <v>44925</v>
      </c>
      <c r="AO31" s="308"/>
      <c r="AP31" s="308"/>
      <c r="AQ31" s="308"/>
      <c r="AR31" s="308"/>
      <c r="AT31" s="309"/>
      <c r="AU31" s="310"/>
      <c r="AV31" s="309"/>
      <c r="AW31" s="310"/>
      <c r="AY31" s="162"/>
      <c r="AZ31" s="13" cm="1">
        <f t="array" ref="AZ31">ISERROR(MATCH(Q31,Feiertage!$A$8:$A$19,0))*IF(OR(Q31&lt;$M$3,Q31&gt;$BU$36),0,INDEX($M$4:$N$10,WEEKDAY(Q31,2),(Q31&gt;=$M$3)*(Q31&lt;$N$3)+2*(Q31&gt;=$N$3)*(Q31&lt;=$BU$36)))</f>
        <v>0</v>
      </c>
      <c r="BA31" s="83"/>
      <c r="BB31" s="13" cm="1">
        <f t="array" ref="BB31">ISERROR(MATCH(S31,Feiertage!$A$8:$A$19,0))*IF(OR(S31&lt;$M$3,S31&gt;$BU$36),0,INDEX($M$4:$N$10,WEEKDAY(S31,2),(S31&gt;=$M$3)*(S31&lt;$N$3)+2*(S31&gt;=$N$3)*(S31&lt;=$BU$36)))</f>
        <v>0</v>
      </c>
      <c r="BC31" s="83"/>
      <c r="BD31" s="13" cm="1">
        <f t="array" ref="BD31">ISERROR(MATCH(U31,Feiertage!$A$8:$A$19,0))*IF(OR(U31&lt;$M$3,U31&gt;$BU$36),0,INDEX($M$4:$N$10,WEEKDAY(U31,2),(U31&gt;=$M$3)*(U31&lt;$N$3)+2*(U31&gt;=$N$3)*(U31&lt;=$BU$36)))</f>
        <v>8</v>
      </c>
      <c r="BE31" s="83"/>
      <c r="BF31" s="13" cm="1">
        <f t="array" ref="BF31">ISERROR(MATCH(W31,Feiertage!$A$8:$A$19,0))*IF(OR(W31&lt;$M$3,W31&gt;$BU$36),0,INDEX($M$4:$N$10,WEEKDAY(W31,2),(W31&gt;=$M$3)*(W31&lt;$N$3)+2*(W31&gt;=$N$3)*(W31&lt;=$BU$36)))</f>
        <v>0</v>
      </c>
      <c r="BG31" s="83"/>
      <c r="BH31" s="13" cm="1">
        <f t="array" ref="BH31">ISERROR(MATCH(Y31,Feiertage!$A$8:$A$19,0))*IF(OR(Y31&lt;$M$3,Y31&gt;$BU$36),0,INDEX($M$4:$N$10,WEEKDAY(Y31,2),(Y31&gt;=$M$3)*(Y31&lt;$N$3)+2*(Y31&gt;=$N$3)*(Y31&lt;=$BU$36)))</f>
        <v>8</v>
      </c>
      <c r="BI31" s="83"/>
      <c r="BJ31" s="13" cm="1">
        <f t="array" ref="BJ31">ISERROR(MATCH(AA31,Feiertage!$A$8:$A$19,0))*IF(OR(AA31&lt;$M$3,AA31&gt;$BU$36),0,INDEX($M$4:$N$10,WEEKDAY(AA31,2),(AA31&gt;=$M$3)*(AA31&lt;$N$3)+2*(AA31&gt;=$N$3)*(AA31&lt;=$BU$36)))</f>
        <v>8</v>
      </c>
      <c r="BK31" s="83"/>
      <c r="BL31" s="13" cm="1">
        <f t="array" ref="BL31">ISERROR(MATCH(AC31,Feiertage!$A$8:$A$19,0))*IF(OR(AC31&lt;$M$3,AC31&gt;$BU$36),0,INDEX($M$4:$N$10,WEEKDAY(AC31,2),(AC31&gt;=$M$3)*(AC31&lt;$N$3)+2*(AC31&gt;=$N$3)*(AC31&lt;=$BU$36)))</f>
        <v>0</v>
      </c>
      <c r="BM31" s="83"/>
      <c r="BN31" s="13" cm="1">
        <f t="array" ref="BN31">ISERROR(MATCH(AE31,Feiertage!$A$8:$A$19,0))*IF(OR(AE31&lt;$M$3,AE31&gt;$BU$36),0,INDEX($M$4:$N$10,WEEKDAY(AE31,2),(AE31&gt;=$M$3)*(AE31&lt;$N$3)+2*(AE31&gt;=$N$3)*(AE31&lt;=$BU$36)))</f>
        <v>8</v>
      </c>
      <c r="BO31" s="83"/>
      <c r="BP31" s="13" cm="1">
        <f t="array" ref="BP31">ISERROR(MATCH(AG31,Feiertage!$A$8:$A$19,0))*IF(OR(AG31&lt;$M$3,AG31&gt;$BU$36),0,INDEX($M$4:$N$10,WEEKDAY(AG31,2),(AG31&gt;=$M$3)*(AG31&lt;$N$3)+2*(AG31&gt;=$N$3)*(AG31&lt;=$BU$36)))</f>
        <v>0</v>
      </c>
      <c r="BQ31" s="83"/>
      <c r="BR31" s="13" cm="1">
        <f t="array" ref="BR31">ISERROR(MATCH(AI31,Feiertage!$A$8:$A$19,0))*IF(OR(AI31&lt;$M$3,AI31&gt;$BU$36),0,INDEX($M$4:$N$10,WEEKDAY(AI31,2),(AI31&gt;=$M$3)*(AI31&lt;$N$3)+2*(AI31&gt;=$N$3)*(AI31&lt;=$BU$36)))</f>
        <v>0</v>
      </c>
      <c r="BS31" s="83"/>
      <c r="BT31" s="13" cm="1">
        <f t="array" ref="BT31">ISERROR(MATCH(AK31,Feiertage!$A$8:$A$19,0))*IF(OR(AK31&lt;$M$3,AK31&gt;$BU$36),0,INDEX($M$4:$N$10,WEEKDAY(AK31,2),(AK31&gt;=$M$3)*(AK31&lt;$N$3)+2*(AK31&gt;=$N$3)*(AK31&lt;=$BU$36)))</f>
        <v>8</v>
      </c>
      <c r="BU31" s="83"/>
      <c r="BV31" s="13" cm="1">
        <f t="array" ref="BV31">ISERROR(MATCH(AM31,Feiertage!$A$8:$A$19,0))*IF(OR(AM31&lt;$M$3,AM31&gt;$BU$36),0,INDEX($M$4:$N$10,WEEKDAY(AM31,2),(AM31&gt;=$M$3)*(AM31&lt;$N$3)+2*(AM31&gt;=$N$3)*(AM31&lt;=$BU$36)))</f>
        <v>0</v>
      </c>
      <c r="BW31" s="84"/>
      <c r="BZ31" s="162"/>
      <c r="CA31" s="13" cm="1">
        <f t="array" ref="CA31">ISERROR(MATCH(Q31,$AO$3:$AQ$3,0))*IF(OR(Q31&lt;$M$3,Q31&gt;$BU$36),0,INDEX($M$4:$N$10,WEEKDAY(Q31,2),(Q31&gt;=$M$3)*(Q31&lt;$N$3)+2*(Q31&gt;=$N$3)*(Q31&lt;=$BU$36)))</f>
        <v>0</v>
      </c>
      <c r="CB31" s="83"/>
      <c r="CC31" s="13" cm="1">
        <f t="array" ref="CC31">ISERROR(MATCH(S31,$AO$3:$AQ$3,0))*IF(OR(S31&lt;$M$3,S31&gt;$BU$36),0,INDEX($M$4:$N$10,WEEKDAY(S31,2),(S31&gt;=$M$3)*(S31&lt;$N$3)+2*(S31&gt;=$N$3)*(S31&lt;=$BU$36)))</f>
        <v>0</v>
      </c>
      <c r="CD31" s="83"/>
      <c r="CE31" s="13" cm="1">
        <f t="array" ref="CE31">ISERROR(MATCH(U31,$AO$3:$AQ$3,0))*IF(OR(U31&lt;$M$3,U31&gt;$BU$36),0,INDEX($M$4:$N$10,WEEKDAY(U31,2),(U31&gt;=$M$3)*(U31&lt;$N$3)+2*(U31&gt;=$N$3)*(U31&lt;=$BU$36)))</f>
        <v>8</v>
      </c>
      <c r="CF31" s="83"/>
      <c r="CG31" s="13" cm="1">
        <f t="array" ref="CG31">ISERROR(MATCH(W31,$AO$3:$AQ$3,0))*IF(OR(W31&lt;$M$3,W31&gt;$BU$36),0,INDEX($M$4:$N$10,WEEKDAY(W31,2),(W31&gt;=$M$3)*(W31&lt;$N$3)+2*(W31&gt;=$N$3)*(W31&lt;=$BU$36)))</f>
        <v>0</v>
      </c>
      <c r="CH31" s="83"/>
      <c r="CI31" s="13" cm="1">
        <f t="array" ref="CI31">ISERROR(MATCH(Y31,$AO$3:$AQ$3,0))*IF(OR(Y31&lt;$M$3,Y31&gt;$BU$36),0,INDEX($M$4:$N$10,WEEKDAY(Y31,2),(Y31&gt;=$M$3)*(Y31&lt;$N$3)+2*(Y31&gt;=$N$3)*(Y31&lt;=$BU$36)))</f>
        <v>8</v>
      </c>
      <c r="CJ31" s="83"/>
      <c r="CK31" s="13" cm="1">
        <f t="array" ref="CK31">ISERROR(MATCH(AA31,$AO$3:$AQ$3,0))*IF(OR(AA31&lt;$M$3,AA31&gt;$BU$36),0,INDEX($M$4:$N$10,WEEKDAY(AA31,2),(AA31&gt;=$M$3)*(AA31&lt;$N$3)+2*(AA31&gt;=$N$3)*(AA31&lt;=$BU$36)))</f>
        <v>8</v>
      </c>
      <c r="CL31" s="83"/>
      <c r="CM31" s="13" cm="1">
        <f t="array" ref="CM31">ISERROR(MATCH(AC31,$AO$3:$AQ$3,0))*IF(OR(AC31&lt;$M$3,AC31&gt;$BU$36),0,INDEX($M$4:$N$10,WEEKDAY(AC31,2),(AC31&gt;=$M$3)*(AC31&lt;$N$3)+2*(AC31&gt;=$N$3)*(AC31&lt;=$BU$36)))</f>
        <v>0</v>
      </c>
      <c r="CN31" s="83"/>
      <c r="CO31" s="13" cm="1">
        <f t="array" ref="CO31">ISERROR(MATCH(AE31,$AO$3:$AQ$3,0))*IF(OR(AE31&lt;$M$3,AE31&gt;$BU$36),0,INDEX($M$4:$N$10,WEEKDAY(AE31,2),(AE31&gt;=$M$3)*(AE31&lt;$N$3)+2*(AE31&gt;=$N$3)*(AE31&lt;=$BU$36)))</f>
        <v>8</v>
      </c>
      <c r="CP31" s="83"/>
      <c r="CQ31" s="13" cm="1">
        <f t="array" ref="CQ31">ISERROR(MATCH(AG31,$AO$3:$AQ$3,0))*IF(OR(AG31&lt;$M$3,AG31&gt;$BU$36),0,INDEX($M$4:$N$10,WEEKDAY(AG31,2),(AG31&gt;=$M$3)*(AG31&lt;$N$3)+2*(AG31&gt;=$N$3)*(AG31&lt;=$BU$36)))</f>
        <v>0</v>
      </c>
      <c r="CR31" s="83"/>
      <c r="CS31" s="13" cm="1">
        <f t="array" ref="CS31">ISERROR(MATCH(AI31,$AO$3:$AQ$3,0))*IF(OR(AI31&lt;$M$3,AI31&gt;$BU$36),0,INDEX($M$4:$N$10,WEEKDAY(AI31,2),(AI31&gt;=$M$3)*(AI31&lt;$N$3)+2*(AI31&gt;=$N$3)*(AI31&lt;=$BU$36)))</f>
        <v>0</v>
      </c>
      <c r="CT31" s="83"/>
      <c r="CU31" s="13" cm="1">
        <f t="array" ref="CU31">ISERROR(MATCH(AK31,$AO$3:$AQ$3,0))*IF(OR(AK31&lt;$M$3,AK31&gt;$BU$36),0,INDEX($M$4:$N$10,WEEKDAY(AK31,2),(AK31&gt;=$M$3)*(AK31&lt;$N$3)+2*(AK31&gt;=$N$3)*(AK31&lt;=$BU$36)))</f>
        <v>8</v>
      </c>
      <c r="CV31" s="83"/>
      <c r="CW31" s="13" cm="1">
        <f t="array" ref="CW31">ISERROR(MATCH(AM31,$AO$3:$AQ$3,0))*IF(OR(AM31&lt;$M$3,AM31&gt;$BU$36),0,INDEX($M$4:$N$10,WEEKDAY(AM31,2),(AM31&gt;=$M$3)*(AM31&lt;$N$3)+2*(AM31&gt;=$N$3)*(AM31&lt;=$BU$36)))</f>
        <v>0</v>
      </c>
      <c r="CX31" s="84"/>
    </row>
    <row r="32" spans="1:102" ht="14.45" customHeight="1" x14ac:dyDescent="0.25">
      <c r="A32" s="81" t="s">
        <v>65</v>
      </c>
      <c r="B32" s="301">
        <f>B31-D30+D31</f>
        <v>7</v>
      </c>
      <c r="C32" s="302"/>
      <c r="D32" s="43"/>
      <c r="E32" s="289"/>
      <c r="F32" s="289"/>
      <c r="G32" s="289"/>
      <c r="P32" s="11">
        <f t="shared" si="1"/>
        <v>44592</v>
      </c>
      <c r="Q32" s="12">
        <f>IF(MONTH(Q31+1)=MONTH(Q$2),Q31+1,"")</f>
        <v>44592</v>
      </c>
      <c r="R32" s="11"/>
      <c r="S32" s="12"/>
      <c r="T32" s="11">
        <f t="shared" si="7"/>
        <v>44651</v>
      </c>
      <c r="U32" s="12">
        <f t="shared" si="7"/>
        <v>44651</v>
      </c>
      <c r="V32" s="11" t="str">
        <f t="shared" si="7"/>
        <v/>
      </c>
      <c r="W32" s="12" t="str">
        <f t="shared" si="7"/>
        <v/>
      </c>
      <c r="X32" s="11">
        <f t="shared" si="7"/>
        <v>44712</v>
      </c>
      <c r="Y32" s="12">
        <f t="shared" si="7"/>
        <v>44712</v>
      </c>
      <c r="Z32" s="11" t="str">
        <f t="shared" si="7"/>
        <v/>
      </c>
      <c r="AA32" s="12" t="str">
        <f t="shared" si="7"/>
        <v/>
      </c>
      <c r="AB32" s="11">
        <f t="shared" si="7"/>
        <v>44773</v>
      </c>
      <c r="AC32" s="12">
        <f t="shared" si="7"/>
        <v>44773</v>
      </c>
      <c r="AD32" s="11">
        <f t="shared" si="6"/>
        <v>44804</v>
      </c>
      <c r="AE32" s="12">
        <f t="shared" si="6"/>
        <v>44804</v>
      </c>
      <c r="AF32" s="11" t="str">
        <f t="shared" si="6"/>
        <v/>
      </c>
      <c r="AG32" s="12" t="str">
        <f t="shared" si="6"/>
        <v/>
      </c>
      <c r="AH32" s="11">
        <f t="shared" si="6"/>
        <v>44865</v>
      </c>
      <c r="AI32" s="12">
        <f t="shared" si="6"/>
        <v>44865</v>
      </c>
      <c r="AJ32" s="11" t="str">
        <f t="shared" si="6"/>
        <v/>
      </c>
      <c r="AK32" s="12" t="str">
        <f t="shared" si="6"/>
        <v/>
      </c>
      <c r="AL32" s="11">
        <f t="shared" si="6"/>
        <v>44926</v>
      </c>
      <c r="AM32" s="12">
        <f t="shared" si="6"/>
        <v>44926</v>
      </c>
      <c r="AO32" s="303"/>
      <c r="AP32" s="303"/>
      <c r="AQ32" s="303"/>
      <c r="AR32" s="303"/>
      <c r="AT32" s="304"/>
      <c r="AU32" s="305"/>
      <c r="AV32" s="304"/>
      <c r="AW32" s="305"/>
      <c r="AY32" s="162"/>
      <c r="AZ32" s="13" cm="1">
        <f t="array" ref="AZ32">ISERROR(MATCH(Q32,Feiertage!$A$8:$A$19,0))*IF(OR(Q32&lt;$M$3,Q32&gt;$BU$36),0,INDEX($M$4:$N$10,WEEKDAY(Q32,2),(Q32&gt;=$M$3)*(Q32&lt;$N$3)+2*(Q32&gt;=$N$3)*(Q32&lt;=$BU$36)))</f>
        <v>8</v>
      </c>
      <c r="BA32" s="83"/>
      <c r="BB32" s="13" cm="1">
        <f t="array" ref="BB32">ISERROR(MATCH(S32,Feiertage!$A$8:$A$19,0))*IF(OR(S32&lt;$M$3,S32&gt;$BU$36),0,INDEX($M$4:$N$10,WEEKDAY(S32,2),(S32&gt;=$M$3)*(S32&lt;$N$3)+2*(S32&gt;=$N$3)*(S32&lt;=$BU$36)))</f>
        <v>0</v>
      </c>
      <c r="BC32" s="83"/>
      <c r="BD32" s="13" cm="1">
        <f t="array" ref="BD32">ISERROR(MATCH(U32,Feiertage!$A$8:$A$19,0))*IF(OR(U32&lt;$M$3,U32&gt;$BU$36),0,INDEX($M$4:$N$10,WEEKDAY(U32,2),(U32&gt;=$M$3)*(U32&lt;$N$3)+2*(U32&gt;=$N$3)*(U32&lt;=$BU$36)))</f>
        <v>8</v>
      </c>
      <c r="BE32" s="83"/>
      <c r="BF32" s="13" cm="1">
        <f t="array" ref="BF32">ISERROR(MATCH(W32,Feiertage!$A$8:$A$19,0))*IF(OR(W32&lt;$M$3,W32&gt;$BU$36),0,INDEX($M$4:$N$10,WEEKDAY(W32,2),(W32&gt;=$M$3)*(W32&lt;$N$3)+2*(W32&gt;=$N$3)*(W32&lt;=$BU$36)))</f>
        <v>0</v>
      </c>
      <c r="BG32" s="83"/>
      <c r="BH32" s="13" cm="1">
        <f t="array" ref="BH32">ISERROR(MATCH(Y32,Feiertage!$A$8:$A$19,0))*IF(OR(Y32&lt;$M$3,Y32&gt;$BU$36),0,INDEX($M$4:$N$10,WEEKDAY(Y32,2),(Y32&gt;=$M$3)*(Y32&lt;$N$3)+2*(Y32&gt;=$N$3)*(Y32&lt;=$BU$36)))</f>
        <v>8</v>
      </c>
      <c r="BI32" s="83"/>
      <c r="BJ32" s="13" cm="1">
        <f t="array" ref="BJ32">ISERROR(MATCH(AA32,Feiertage!$A$8:$A$19,0))*IF(OR(AA32&lt;$M$3,AA32&gt;$BU$36),0,INDEX($M$4:$N$10,WEEKDAY(AA32,2),(AA32&gt;=$M$3)*(AA32&lt;$N$3)+2*(AA32&gt;=$N$3)*(AA32&lt;=$BU$36)))</f>
        <v>0</v>
      </c>
      <c r="BK32" s="83"/>
      <c r="BL32" s="13" cm="1">
        <f t="array" ref="BL32">ISERROR(MATCH(AC32,Feiertage!$A$8:$A$19,0))*IF(OR(AC32&lt;$M$3,AC32&gt;$BU$36),0,INDEX($M$4:$N$10,WEEKDAY(AC32,2),(AC32&gt;=$M$3)*(AC32&lt;$N$3)+2*(AC32&gt;=$N$3)*(AC32&lt;=$BU$36)))</f>
        <v>0</v>
      </c>
      <c r="BM32" s="83"/>
      <c r="BN32" s="13" cm="1">
        <f t="array" ref="BN32">ISERROR(MATCH(AE32,Feiertage!$A$8:$A$19,0))*IF(OR(AE32&lt;$M$3,AE32&gt;$BU$36),0,INDEX($M$4:$N$10,WEEKDAY(AE32,2),(AE32&gt;=$M$3)*(AE32&lt;$N$3)+2*(AE32&gt;=$N$3)*(AE32&lt;=$BU$36)))</f>
        <v>8</v>
      </c>
      <c r="BO32" s="83"/>
      <c r="BP32" s="13" cm="1">
        <f t="array" ref="BP32">ISERROR(MATCH(AG32,Feiertage!$A$8:$A$19,0))*IF(OR(AG32&lt;$M$3,AG32&gt;$BU$36),0,INDEX($M$4:$N$10,WEEKDAY(AG32,2),(AG32&gt;=$M$3)*(AG32&lt;$N$3)+2*(AG32&gt;=$N$3)*(AG32&lt;=$BU$36)))</f>
        <v>0</v>
      </c>
      <c r="BQ32" s="83"/>
      <c r="BR32" s="13" cm="1">
        <f t="array" ref="BR32">ISERROR(MATCH(AI32,Feiertage!$A$8:$A$19,0))*IF(OR(AI32&lt;$M$3,AI32&gt;$BU$36),0,INDEX($M$4:$N$10,WEEKDAY(AI32,2),(AI32&gt;=$M$3)*(AI32&lt;$N$3)+2*(AI32&gt;=$N$3)*(AI32&lt;=$BU$36)))</f>
        <v>0</v>
      </c>
      <c r="BS32" s="83"/>
      <c r="BT32" s="13" cm="1">
        <f t="array" ref="BT32">ISERROR(MATCH(AK32,Feiertage!$A$8:$A$19,0))*IF(OR(AK32&lt;$M$3,AK32&gt;$BU$36),0,INDEX($M$4:$N$10,WEEKDAY(AK32,2),(AK32&gt;=$M$3)*(AK32&lt;$N$3)+2*(AK32&gt;=$N$3)*(AK32&lt;=$BU$36)))</f>
        <v>0</v>
      </c>
      <c r="BU32" s="83"/>
      <c r="BV32" s="13" cm="1">
        <f t="array" ref="BV32">ISERROR(MATCH(AM32,Feiertage!$A$8:$A$19,0))*IF(OR(AM32&lt;$M$3,AM32&gt;$BU$36),0,INDEX($M$4:$N$10,WEEKDAY(AM32,2),(AM32&gt;=$M$3)*(AM32&lt;$N$3)+2*(AM32&gt;=$N$3)*(AM32&lt;=$BU$36)))</f>
        <v>0</v>
      </c>
      <c r="BW32" s="84"/>
      <c r="BZ32" s="162"/>
      <c r="CA32" s="13" cm="1">
        <f t="array" ref="CA32">ISERROR(MATCH(Q32,$AO$3:$AQ$3,0))*IF(OR(Q32&lt;$M$3,Q32&gt;$BU$36),0,INDEX($M$4:$N$10,WEEKDAY(Q32,2),(Q32&gt;=$M$3)*(Q32&lt;$N$3)+2*(Q32&gt;=$N$3)*(Q32&lt;=$BU$36)))</f>
        <v>8</v>
      </c>
      <c r="CB32" s="83"/>
      <c r="CC32" s="13" cm="1">
        <f t="array" ref="CC32">ISERROR(MATCH(S32,$AO$3:$AQ$3,0))*IF(OR(S32&lt;$M$3,S32&gt;$BU$36),0,INDEX($M$4:$N$10,WEEKDAY(S32,2),(S32&gt;=$M$3)*(S32&lt;$N$3)+2*(S32&gt;=$N$3)*(S32&lt;=$BU$36)))</f>
        <v>0</v>
      </c>
      <c r="CD32" s="83"/>
      <c r="CE32" s="13" cm="1">
        <f t="array" ref="CE32">ISERROR(MATCH(U32,$AO$3:$AQ$3,0))*IF(OR(U32&lt;$M$3,U32&gt;$BU$36),0,INDEX($M$4:$N$10,WEEKDAY(U32,2),(U32&gt;=$M$3)*(U32&lt;$N$3)+2*(U32&gt;=$N$3)*(U32&lt;=$BU$36)))</f>
        <v>8</v>
      </c>
      <c r="CF32" s="83"/>
      <c r="CG32" s="13" cm="1">
        <f t="array" ref="CG32">ISERROR(MATCH(W32,$AO$3:$AQ$3,0))*IF(OR(W32&lt;$M$3,W32&gt;$BU$36),0,INDEX($M$4:$N$10,WEEKDAY(W32,2),(W32&gt;=$M$3)*(W32&lt;$N$3)+2*(W32&gt;=$N$3)*(W32&lt;=$BU$36)))</f>
        <v>0</v>
      </c>
      <c r="CH32" s="83"/>
      <c r="CI32" s="13" cm="1">
        <f t="array" ref="CI32">ISERROR(MATCH(Y32,$AO$3:$AQ$3,0))*IF(OR(Y32&lt;$M$3,Y32&gt;$BU$36),0,INDEX($M$4:$N$10,WEEKDAY(Y32,2),(Y32&gt;=$M$3)*(Y32&lt;$N$3)+2*(Y32&gt;=$N$3)*(Y32&lt;=$BU$36)))</f>
        <v>8</v>
      </c>
      <c r="CJ32" s="83"/>
      <c r="CK32" s="13" cm="1">
        <f t="array" ref="CK32">ISERROR(MATCH(AA32,$AO$3:$AQ$3,0))*IF(OR(AA32&lt;$M$3,AA32&gt;$BU$36),0,INDEX($M$4:$N$10,WEEKDAY(AA32,2),(AA32&gt;=$M$3)*(AA32&lt;$N$3)+2*(AA32&gt;=$N$3)*(AA32&lt;=$BU$36)))</f>
        <v>0</v>
      </c>
      <c r="CL32" s="83"/>
      <c r="CM32" s="13" cm="1">
        <f t="array" ref="CM32">ISERROR(MATCH(AC32,$AO$3:$AQ$3,0))*IF(OR(AC32&lt;$M$3,AC32&gt;$BU$36),0,INDEX($M$4:$N$10,WEEKDAY(AC32,2),(AC32&gt;=$M$3)*(AC32&lt;$N$3)+2*(AC32&gt;=$N$3)*(AC32&lt;=$BU$36)))</f>
        <v>0</v>
      </c>
      <c r="CN32" s="83"/>
      <c r="CO32" s="13" cm="1">
        <f t="array" ref="CO32">ISERROR(MATCH(AE32,$AO$3:$AQ$3,0))*IF(OR(AE32&lt;$M$3,AE32&gt;$BU$36),0,INDEX($M$4:$N$10,WEEKDAY(AE32,2),(AE32&gt;=$M$3)*(AE32&lt;$N$3)+2*(AE32&gt;=$N$3)*(AE32&lt;=$BU$36)))</f>
        <v>8</v>
      </c>
      <c r="CP32" s="83"/>
      <c r="CQ32" s="13" cm="1">
        <f t="array" ref="CQ32">ISERROR(MATCH(AG32,$AO$3:$AQ$3,0))*IF(OR(AG32&lt;$M$3,AG32&gt;$BU$36),0,INDEX($M$4:$N$10,WEEKDAY(AG32,2),(AG32&gt;=$M$3)*(AG32&lt;$N$3)+2*(AG32&gt;=$N$3)*(AG32&lt;=$BU$36)))</f>
        <v>0</v>
      </c>
      <c r="CR32" s="83"/>
      <c r="CS32" s="13" cm="1">
        <f t="array" ref="CS32">ISERROR(MATCH(AI32,$AO$3:$AQ$3,0))*IF(OR(AI32&lt;$M$3,AI32&gt;$BU$36),0,INDEX($M$4:$N$10,WEEKDAY(AI32,2),(AI32&gt;=$M$3)*(AI32&lt;$N$3)+2*(AI32&gt;=$N$3)*(AI32&lt;=$BU$36)))</f>
        <v>8</v>
      </c>
      <c r="CT32" s="83"/>
      <c r="CU32" s="13" cm="1">
        <f t="array" ref="CU32">ISERROR(MATCH(AK32,$AO$3:$AQ$3,0))*IF(OR(AK32&lt;$M$3,AK32&gt;$BU$36),0,INDEX($M$4:$N$10,WEEKDAY(AK32,2),(AK32&gt;=$M$3)*(AK32&lt;$N$3)+2*(AK32&gt;=$N$3)*(AK32&lt;=$BU$36)))</f>
        <v>0</v>
      </c>
      <c r="CV32" s="83"/>
      <c r="CW32" s="13" cm="1">
        <f t="array" ref="CW32">ISERROR(MATCH(AM32,$AO$3:$AQ$3,0))*IF(OR(AM32&lt;$M$3,AM32&gt;$BU$36),0,INDEX($M$4:$N$10,WEEKDAY(AM32,2),(AM32&gt;=$M$3)*(AM32&lt;$N$3)+2*(AM32&gt;=$N$3)*(AM32&lt;=$BU$36)))</f>
        <v>0</v>
      </c>
      <c r="CX32" s="84"/>
    </row>
    <row r="33" spans="1:75" ht="14.45" customHeight="1" x14ac:dyDescent="0.25">
      <c r="E33" s="289"/>
      <c r="F33" s="289"/>
      <c r="G33" s="289"/>
      <c r="H33" s="80"/>
      <c r="I33" s="80"/>
      <c r="J33" s="80"/>
      <c r="K33" s="80"/>
      <c r="L33" s="80"/>
      <c r="M33" s="80"/>
      <c r="N33" s="44"/>
      <c r="O33" s="80"/>
      <c r="P33" s="80"/>
      <c r="Q33" s="80"/>
    </row>
    <row r="34" spans="1:75" ht="14.45" customHeight="1" x14ac:dyDescent="0.25">
      <c r="A34" s="45" t="s">
        <v>66</v>
      </c>
      <c r="B34" s="46"/>
      <c r="C34" s="46"/>
      <c r="D34" s="290" t="s">
        <v>67</v>
      </c>
      <c r="E34" s="291"/>
      <c r="F34" s="294" t="s">
        <v>68</v>
      </c>
      <c r="G34" s="295"/>
      <c r="H34" s="295"/>
      <c r="I34" s="295"/>
      <c r="J34" s="296" t="s">
        <v>71</v>
      </c>
      <c r="K34" s="297"/>
      <c r="L34" s="252" t="s">
        <v>93</v>
      </c>
      <c r="M34" s="252"/>
      <c r="N34" s="252"/>
      <c r="O34" s="252"/>
      <c r="P34" s="252"/>
      <c r="Q34" s="252"/>
      <c r="R34" s="252"/>
      <c r="S34" s="300"/>
      <c r="T34" s="296" t="s">
        <v>71</v>
      </c>
      <c r="U34" s="297"/>
      <c r="V34" s="252" t="s">
        <v>72</v>
      </c>
      <c r="W34" s="252"/>
      <c r="X34" s="252"/>
      <c r="Y34" s="252"/>
      <c r="Z34" s="252"/>
      <c r="AA34" s="252"/>
      <c r="AB34" s="252"/>
      <c r="AC34" s="253"/>
      <c r="AD34" s="254" t="s">
        <v>71</v>
      </c>
      <c r="AE34" s="255"/>
      <c r="AF34" s="255" t="s">
        <v>73</v>
      </c>
      <c r="AG34" s="255"/>
      <c r="AH34" s="255"/>
      <c r="AI34" s="255"/>
      <c r="AJ34" s="255"/>
      <c r="AK34" s="255"/>
      <c r="AL34" s="255"/>
      <c r="AM34" s="258"/>
      <c r="AN34" s="259" t="s">
        <v>69</v>
      </c>
      <c r="AO34" s="260"/>
      <c r="AP34" s="263" t="s">
        <v>70</v>
      </c>
      <c r="AQ34" s="264"/>
      <c r="AR34" s="264"/>
      <c r="AS34" s="264"/>
      <c r="AT34" s="264"/>
      <c r="AU34" s="264"/>
      <c r="AV34" s="264"/>
      <c r="AW34" s="265"/>
      <c r="AZ34" s="266" t="s">
        <v>82</v>
      </c>
      <c r="BA34" s="267"/>
      <c r="BB34" s="268"/>
      <c r="BC34" s="266" t="s">
        <v>83</v>
      </c>
      <c r="BD34" s="267"/>
      <c r="BE34" s="268"/>
      <c r="BF34" s="282" t="s">
        <v>67</v>
      </c>
      <c r="BG34" s="283"/>
      <c r="BH34" s="266" t="s">
        <v>84</v>
      </c>
      <c r="BI34" s="268"/>
      <c r="BJ34" s="286" t="s">
        <v>57</v>
      </c>
      <c r="BK34" s="287"/>
      <c r="BL34" s="287"/>
      <c r="BR34" s="241" t="s">
        <v>94</v>
      </c>
      <c r="BS34" s="242"/>
      <c r="BT34" s="242"/>
      <c r="BU34" s="241" t="s">
        <v>95</v>
      </c>
      <c r="BV34" s="242"/>
      <c r="BW34" s="242"/>
    </row>
    <row r="35" spans="1:75" ht="14.45" customHeight="1" x14ac:dyDescent="0.25">
      <c r="A35" s="47" t="s">
        <v>55</v>
      </c>
      <c r="B35" s="245" t="s">
        <v>56</v>
      </c>
      <c r="C35" s="246"/>
      <c r="D35" s="292"/>
      <c r="E35" s="293"/>
      <c r="F35" s="247" t="s">
        <v>74</v>
      </c>
      <c r="G35" s="248"/>
      <c r="H35" s="249" t="s">
        <v>75</v>
      </c>
      <c r="I35" s="249"/>
      <c r="J35" s="298"/>
      <c r="K35" s="299"/>
      <c r="L35" s="250">
        <f>IF($I$13="","",$I$13)</f>
        <v>0.55000000000000004</v>
      </c>
      <c r="M35" s="250"/>
      <c r="N35" s="251">
        <f>IF($K$13="","",$K$13)</f>
        <v>0.65</v>
      </c>
      <c r="O35" s="251"/>
      <c r="P35" s="244">
        <f>IF($M$13="","",$M$13)</f>
        <v>0.75</v>
      </c>
      <c r="Q35" s="244"/>
      <c r="R35" s="244" t="str">
        <f>IF($N$13="","",$N$13)</f>
        <v/>
      </c>
      <c r="S35" s="278"/>
      <c r="T35" s="298"/>
      <c r="U35" s="299"/>
      <c r="V35" s="250">
        <f>IF($I$13="","",$I$13)</f>
        <v>0.55000000000000004</v>
      </c>
      <c r="W35" s="250"/>
      <c r="X35" s="250">
        <f>IF($K$13="","",$K$13)</f>
        <v>0.65</v>
      </c>
      <c r="Y35" s="250"/>
      <c r="Z35" s="244">
        <f>IF($M$13="","",$M$13)</f>
        <v>0.75</v>
      </c>
      <c r="AA35" s="244"/>
      <c r="AB35" s="244" t="str">
        <f>IF($N$13="","",$N$13)</f>
        <v/>
      </c>
      <c r="AC35" s="272"/>
      <c r="AD35" s="256"/>
      <c r="AE35" s="257"/>
      <c r="AF35" s="243">
        <f>IF($I$13="","",$I$13)</f>
        <v>0.55000000000000004</v>
      </c>
      <c r="AG35" s="243"/>
      <c r="AH35" s="244">
        <f>IF($K$13="","",$K$13)</f>
        <v>0.65</v>
      </c>
      <c r="AI35" s="244"/>
      <c r="AJ35" s="244">
        <f>IF($M$13="","",$M$13)</f>
        <v>0.75</v>
      </c>
      <c r="AK35" s="244"/>
      <c r="AL35" s="244" t="str">
        <f>IF($N$13="","",$N$13)</f>
        <v/>
      </c>
      <c r="AM35" s="278"/>
      <c r="AN35" s="261"/>
      <c r="AO35" s="262"/>
      <c r="AP35" s="279">
        <f>IF($I$13="","",$I$13)</f>
        <v>0.55000000000000004</v>
      </c>
      <c r="AQ35" s="279"/>
      <c r="AR35" s="280">
        <f>IF($K$13="","",$K$13)</f>
        <v>0.65</v>
      </c>
      <c r="AS35" s="281"/>
      <c r="AT35" s="273">
        <f>IF($M$13="","",$M$13)</f>
        <v>0.75</v>
      </c>
      <c r="AU35" s="273"/>
      <c r="AV35" s="273" t="str">
        <f>IF($N$13="","",$N$13)</f>
        <v/>
      </c>
      <c r="AW35" s="274"/>
      <c r="AZ35" s="269"/>
      <c r="BA35" s="270"/>
      <c r="BB35" s="271"/>
      <c r="BC35" s="269"/>
      <c r="BD35" s="270"/>
      <c r="BE35" s="271"/>
      <c r="BF35" s="284"/>
      <c r="BG35" s="285"/>
      <c r="BH35" s="269"/>
      <c r="BI35" s="271"/>
      <c r="BJ35" s="288"/>
      <c r="BK35" s="288"/>
      <c r="BL35" s="288"/>
      <c r="BM35" s="275" t="s">
        <v>61</v>
      </c>
      <c r="BN35" s="276"/>
      <c r="BO35" s="277"/>
      <c r="BR35" s="242"/>
      <c r="BS35" s="242"/>
      <c r="BT35" s="242"/>
      <c r="BU35" s="242"/>
      <c r="BV35" s="242"/>
      <c r="BW35" s="242"/>
    </row>
    <row r="36" spans="1:75" s="21" customFormat="1" ht="14.45" customHeight="1" x14ac:dyDescent="0.25">
      <c r="A36" s="48">
        <v>44762</v>
      </c>
      <c r="B36" s="236">
        <v>44764</v>
      </c>
      <c r="C36" s="237"/>
      <c r="D36" s="230">
        <f>IF(B36="","",B36-A36+1)</f>
        <v>3</v>
      </c>
      <c r="E36" s="231"/>
      <c r="F36" s="230" cm="1">
        <f t="array" ref="F36">IF(B36="","",SUMPRODUCT(($Q$2:$AM$32&gt;=A36)*($Q$2:$AM$32&lt;=B36)*($AZ$2:$BV$32&gt;0)))</f>
        <v>2</v>
      </c>
      <c r="G36" s="231"/>
      <c r="H36" s="232" cm="1">
        <f t="array" ref="H36">IF(B36="","",SUMPRODUCT(($Q$2:$AM$32&gt;=A36)*($Q$2:$AM$32&lt;=B36)*($AZ$2:$BV$32)))</f>
        <v>16</v>
      </c>
      <c r="I36" s="232"/>
      <c r="J36" s="233">
        <f>IF(OR($B36="",$B$6=""),"",$BM36/$BJ36*$H36)</f>
        <v>336</v>
      </c>
      <c r="K36" s="224"/>
      <c r="L36" s="224">
        <f>IF(OR($L$35="",$B$6=""),"",IF($B36="","",J36*$L$35))</f>
        <v>184.8</v>
      </c>
      <c r="M36" s="224"/>
      <c r="N36" s="225">
        <f>IF(OR($N$35="",$B$6=""),"",IF($B36="","",J36*$N$35))</f>
        <v>218.4</v>
      </c>
      <c r="O36" s="225"/>
      <c r="P36" s="224">
        <f>IF(OR($P$35="",$B$6=""),"",IF($B36="","",J36*$P$35))</f>
        <v>252</v>
      </c>
      <c r="Q36" s="224"/>
      <c r="R36" s="224" t="str">
        <f>IF(OR($R$35="",$B$6=""),"",IF($B36="","",J36*$R$35))</f>
        <v/>
      </c>
      <c r="S36" s="226"/>
      <c r="T36" s="227" t="str">
        <f>IF(OR($B36="",$B$4=""),"",$BM36/$BF36*$D36)</f>
        <v/>
      </c>
      <c r="U36" s="169" t="e">
        <f>IF($D$4/$E$81*AU36*$E$12&lt;0.01,"",$D$4/$E$81*AU36*$E$12)</f>
        <v>#DIV/0!</v>
      </c>
      <c r="V36" s="168" t="str">
        <f>IF(OR($V$35="",$B$4=""),"",IF($B36="","",T36*$V$35))</f>
        <v/>
      </c>
      <c r="W36" s="169" t="e">
        <f>IF($D$4/$E$81*AW36*$E$12&lt;0.01,"",$D$4/$E$81*AW36*$E$12)</f>
        <v>#DIV/0!</v>
      </c>
      <c r="X36" s="168" t="str">
        <f>IF(OR($X$35="",$B$4=""),"",IF($B36="","",T36*$X$35))</f>
        <v/>
      </c>
      <c r="Y36" s="169"/>
      <c r="Z36" s="218" t="str">
        <f>IF(OR($Z$35="",$B$4=""),"",IF($B36="","",T36*$Z$35))</f>
        <v/>
      </c>
      <c r="AA36" s="219"/>
      <c r="AB36" s="218" t="str">
        <f>IF(OR($AB$35="",$B$4=""),"",IF($B36="","",T36*$AB$35))</f>
        <v/>
      </c>
      <c r="AC36" s="222"/>
      <c r="AD36" s="223" t="str">
        <f>IF(OR($B36="",$B$4=""),"",$BM36/30*$D36)</f>
        <v/>
      </c>
      <c r="AE36" s="219"/>
      <c r="AF36" s="218" t="str">
        <f>IF(OR($AF$35="",$B$4=""),"",IF($B36="","",AD36*$AF$35))</f>
        <v/>
      </c>
      <c r="AG36" s="219" t="e">
        <f>IF($D$4/$N$82*Y36*$E$12&lt;0.01,"",$D$4/$N$82*Y36*$E$12)</f>
        <v>#DIV/0!</v>
      </c>
      <c r="AH36" s="218" t="str">
        <f>IF(OR($AH$35="",$B$4=""),"",IF($B36="","",AD36*$AH$35))</f>
        <v/>
      </c>
      <c r="AI36" s="219"/>
      <c r="AJ36" s="218" t="str">
        <f>IF(OR($AJ$35="",$B$4=""),"",IF($B36="","",AD36*$AJ$35))</f>
        <v/>
      </c>
      <c r="AK36" s="219" t="e">
        <f>IF($D$4/$N$82*AC36*$E$12&lt;0.01,"",$D$4/$N$82*AC36*$E$12)</f>
        <v>#DIV/0!</v>
      </c>
      <c r="AL36" s="218" t="str">
        <f>IF(OR($AL$35="",$B$4=""),"",IF($B36="","",AD36*$AL$35))</f>
        <v/>
      </c>
      <c r="AM36" s="219" t="e">
        <f t="shared" ref="AM36:AM59" si="8">IF($D$4/$N$82*AE36*$E$12&lt;0.01,"",$D$4/$N$82*AE36*$E$12)</f>
        <v>#DIV/0!</v>
      </c>
      <c r="AN36" s="220" t="str">
        <f>IF(OR($B36="",$B$4=""),"",$BM36/$BH36*$F36)</f>
        <v/>
      </c>
      <c r="AO36" s="221"/>
      <c r="AP36" s="168" t="str">
        <f>IF(OR($AP$35="",$B$4=""),"",IF($B36="","",AN36*$AP$35))</f>
        <v/>
      </c>
      <c r="AQ36" s="169"/>
      <c r="AR36" s="168" t="str">
        <f>IF(OR($AR$35="",$B$4=""),"",IF($B36="","",AN36*$AR$35))</f>
        <v/>
      </c>
      <c r="AS36" s="170"/>
      <c r="AT36" s="168" t="str">
        <f>IF(OR($AT$35="",$B$4=""),"",IF($B36="","",AN36*$AT$35))</f>
        <v/>
      </c>
      <c r="AU36" s="170" t="e">
        <f>IF($D$4/$E$81*AN36*$E$12&lt;0.01,"",$D$4/$E$81*AN36*$E$12)</f>
        <v>#DIV/0!</v>
      </c>
      <c r="AV36" s="168" t="str">
        <f>IF(OR($AV$35="",$B$4=""),"",IF($B36="","",AN36*$AV$35))</f>
        <v/>
      </c>
      <c r="AW36" s="217" t="e">
        <f>IF($D$4/$E$81*#REF!*$E$12&lt;0.01,"",$D$4/$E$81*#REF!*$E$12)</f>
        <v>#DIV/0!</v>
      </c>
      <c r="AZ36" s="171">
        <f t="shared" ref="AZ36:AZ59" si="9">IF(B36="","",EOMONTH(A36,-1)+1)</f>
        <v>44743</v>
      </c>
      <c r="BA36" s="171"/>
      <c r="BB36" s="171"/>
      <c r="BC36" s="171">
        <f t="shared" ref="BC36:BC59" si="10">IF(B36="","",EOMONTH(A36,0))</f>
        <v>44773</v>
      </c>
      <c r="BD36" s="171"/>
      <c r="BE36" s="171"/>
      <c r="BF36" s="164">
        <f t="shared" ref="BF36:BF59" si="11">IF(B36="","",DAY(DATE(YEAR(A36),MONTH(A36)+1,1)-1))</f>
        <v>31</v>
      </c>
      <c r="BG36" s="164"/>
      <c r="BH36" s="164" cm="1">
        <f t="array" ref="BH36">IF(B36="","",SUMPRODUCT(($Q$2:$AM$32&gt;=AZ36)*($Q$2:$AM$32&lt;=BC36)*($AZ$2:$BV$32&gt;0)))</f>
        <v>16</v>
      </c>
      <c r="BI36" s="164"/>
      <c r="BJ36" s="165" cm="1">
        <f t="array" ref="BJ36">IF($D$4="",IF(BC36="","",SUMPRODUCT(($Q$2:$AM$32&gt;=AZ36)*($Q$2:$AM$32&lt;=BC36)*($CA$2:$CW$32))),IF(BC36="","",SUMPRODUCT(($Q$2:$AM$32&gt;=AZ36)*($Q$2:$AM$32&lt;=BC36)*($AZ$2:$BV$32))))</f>
        <v>128</v>
      </c>
      <c r="BK36" s="166"/>
      <c r="BL36" s="167"/>
      <c r="BM36" s="163">
        <f>IF($B36="","",IF($D$4="",(MAX(MIN(EDATE(AZ36,1),$N$3)-MAX(AZ36,$M$3),0))/(EDATE(AZ36,1)-AZ36)*($D$6*$BJ36)+MAX(MIN(EDATE(AZ36,1),$BU$36)-MAX(AZ36,$N$3),0)/(EDATE(AZ36,1)-AZ36)*($D$7*$BJ36),(MAX(MIN(EDATE(AZ36,1),$N$3)-MAX(AZ36,$M$3),0))/(EDATE(AZ36,1)-AZ36)*($D$4+$H$4)+MAX(MIN(EDATE(AZ36,1),$BU$36)-MAX(AZ36,$N$3),0)/(EDATE(AZ36,1)-AZ36)*($D$5+$H$5)))</f>
        <v>2688</v>
      </c>
      <c r="BN36" s="163"/>
      <c r="BO36" s="163"/>
      <c r="BR36" s="171">
        <f>DATE(A1,1,1)</f>
        <v>44562</v>
      </c>
      <c r="BS36" s="164"/>
      <c r="BT36" s="164"/>
      <c r="BU36" s="171">
        <f>IF(ISBLANK(B11),DATE(A1,12,31)+1,B11+1)</f>
        <v>44927</v>
      </c>
      <c r="BV36" s="171"/>
      <c r="BW36" s="171"/>
    </row>
    <row r="37" spans="1:75" s="21" customFormat="1" ht="14.45" customHeight="1" x14ac:dyDescent="0.25">
      <c r="A37" s="49">
        <v>44765</v>
      </c>
      <c r="B37" s="234">
        <v>44769</v>
      </c>
      <c r="C37" s="235"/>
      <c r="D37" s="210">
        <f>IF(B37="","",B37-A37+1)</f>
        <v>5</v>
      </c>
      <c r="E37" s="211"/>
      <c r="F37" s="210" cm="1">
        <f t="array" ref="F37">IF(B37="","",SUMPRODUCT(($Q$2:$AM$32&gt;=A37)*($Q$2:$AM$32&lt;=B37)*($AZ$2:$BV$32&gt;0)))</f>
        <v>3</v>
      </c>
      <c r="G37" s="211"/>
      <c r="H37" s="212" cm="1">
        <f t="array" ref="H37">IF(B37="","",SUMPRODUCT(($Q$2:$AM$32&gt;=A37)*($Q$2:$AM$32&lt;=B37)*($AZ$2:$BV$32)))</f>
        <v>24</v>
      </c>
      <c r="I37" s="212"/>
      <c r="J37" s="213">
        <f t="shared" ref="J37:J44" si="12">IF(OR($B37="",$B$6=""),"",$BM37/$BJ37*$H37)</f>
        <v>504</v>
      </c>
      <c r="K37" s="214"/>
      <c r="L37" s="214">
        <f t="shared" ref="L37:L59" si="13">IF(OR($L$35="",$B$6=""),"",IF($B37="","",J37*$L$35))</f>
        <v>277.20000000000005</v>
      </c>
      <c r="M37" s="214"/>
      <c r="N37" s="215">
        <f t="shared" ref="N37:N59" si="14">IF(OR($N$35="",$B$6=""),"",IF($B37="","",J37*$N$35))</f>
        <v>327.60000000000002</v>
      </c>
      <c r="O37" s="215"/>
      <c r="P37" s="214">
        <f t="shared" ref="P37:P59" si="15">IF(OR($P$35="",$B$6=""),"",IF($B37="","",J37*$P$35))</f>
        <v>378</v>
      </c>
      <c r="Q37" s="214"/>
      <c r="R37" s="214" t="str">
        <f t="shared" ref="R37:R59" si="16">IF(OR($R$35="",$B$6=""),"",IF($B37="","",J37*$R$35))</f>
        <v/>
      </c>
      <c r="S37" s="216"/>
      <c r="T37" s="205" t="str">
        <f t="shared" ref="T37:T58" si="17">IF(OR($B37="",$B$4=""),"",$BM37/$BF37*$D37)</f>
        <v/>
      </c>
      <c r="U37" s="204" t="e">
        <f t="shared" ref="U37:U58" si="18">IF($D$4/$E$81*AU37*$E$12&lt;0.01,"",$D$4/$E$81*AU37*$E$12)</f>
        <v>#DIV/0!</v>
      </c>
      <c r="V37" s="172" t="str">
        <f t="shared" ref="V37:V59" si="19">IF(OR($V$35="",$B$4=""),"",IF($B37="","",T37*$V$35))</f>
        <v/>
      </c>
      <c r="W37" s="204" t="e">
        <f t="shared" ref="W37:W59" si="20">IF($D$4/$E$81*AW37*$E$12&lt;0.01,"",$D$4/$E$81*AW37*$E$12)</f>
        <v>#DIV/0!</v>
      </c>
      <c r="X37" s="172" t="str">
        <f t="shared" ref="X37:X59" si="21">IF(OR($X$35="",$B$4=""),"",IF($B37="","",T37*$X$35))</f>
        <v/>
      </c>
      <c r="Y37" s="204"/>
      <c r="Z37" s="174" t="str">
        <f t="shared" ref="Z37:Z59" si="22">IF(OR($Z$35="",$B$4=""),"",IF($B37="","",T37*$Z$35))</f>
        <v/>
      </c>
      <c r="AA37" s="175"/>
      <c r="AB37" s="174" t="str">
        <f t="shared" ref="AB37:AB59" si="23">IF(OR($AB$35="",$B$4=""),"",IF($B37="","",T37*$AB$35))</f>
        <v/>
      </c>
      <c r="AC37" s="206"/>
      <c r="AD37" s="207" t="str">
        <f t="shared" ref="AD37:AD59" si="24">IF(OR($B37="",$B$4=""),"",$BM37/30*$D37)</f>
        <v/>
      </c>
      <c r="AE37" s="175"/>
      <c r="AF37" s="174" t="str">
        <f t="shared" ref="AF37:AF59" si="25">IF(OR($AF$35="",$B$4=""),"",IF($B37="","",AD37*$AF$35))</f>
        <v/>
      </c>
      <c r="AG37" s="175" t="e">
        <f t="shared" ref="AG37:AG59" si="26">IF($D$4/$N$82*Y37*$E$12&lt;0.01,"",$D$4/$N$82*Y37*$E$12)</f>
        <v>#DIV/0!</v>
      </c>
      <c r="AH37" s="174" t="str">
        <f t="shared" ref="AH37:AH59" si="27">IF(OR($AH$35="",$B$4=""),"",IF($B37="","",AD37*$AH$35))</f>
        <v/>
      </c>
      <c r="AI37" s="175"/>
      <c r="AJ37" s="174" t="str">
        <f t="shared" ref="AJ37:AJ59" si="28">IF(OR($AJ$35="",$B$4=""),"",IF($B37="","",AD37*$AJ$35))</f>
        <v/>
      </c>
      <c r="AK37" s="175" t="e">
        <f t="shared" ref="AK37:AK59" si="29">IF($D$4/$N$82*AC37*$E$12&lt;0.01,"",$D$4/$N$82*AC37*$E$12)</f>
        <v>#DIV/0!</v>
      </c>
      <c r="AL37" s="174" t="str">
        <f t="shared" ref="AL37:AL59" si="30">IF(OR($AL$35="",$B$4=""),"",IF($B37="","",AD37*$AL$35))</f>
        <v/>
      </c>
      <c r="AM37" s="175" t="e">
        <f t="shared" si="8"/>
        <v>#DIV/0!</v>
      </c>
      <c r="AN37" s="202" t="str">
        <f t="shared" ref="AN37:AN59" si="31">IF(OR($B37="",$B$4=""),"",$BM37/$BH37*$F37)</f>
        <v/>
      </c>
      <c r="AO37" s="203"/>
      <c r="AP37" s="172" t="str">
        <f t="shared" ref="AP37:AP59" si="32">IF(OR($AP$35="",$B$4=""),"",IF($B37="","",AN37*$AP$35))</f>
        <v/>
      </c>
      <c r="AQ37" s="204"/>
      <c r="AR37" s="172" t="str">
        <f t="shared" ref="AR37:AR59" si="33">IF(OR($AR$35="",$B$4=""),"",IF($B37="","",AN37*$AR$35))</f>
        <v/>
      </c>
      <c r="AS37" s="201"/>
      <c r="AT37" s="172" t="str">
        <f t="shared" ref="AT37:AT59" si="34">IF(OR($AT$35="",$B$4=""),"",IF($B37="","",AN37*$AT$35))</f>
        <v/>
      </c>
      <c r="AU37" s="201" t="e">
        <f t="shared" ref="AU37:AU59" si="35">IF($D$4/$E$81*AN37*$E$12&lt;0.01,"",$D$4/$E$81*AN37*$E$12)</f>
        <v>#DIV/0!</v>
      </c>
      <c r="AV37" s="172" t="str">
        <f t="shared" ref="AV37:AV59" si="36">IF(OR($AV$35="",$B$4=""),"",IF($B37="","",AN37*$AV$35))</f>
        <v/>
      </c>
      <c r="AW37" s="173" t="e">
        <f>IF($D$4/$E$81*#REF!*$E$12&lt;0.01,"",$D$4/$E$81*#REF!*$E$12)</f>
        <v>#DIV/0!</v>
      </c>
      <c r="AZ37" s="171">
        <f t="shared" si="9"/>
        <v>44743</v>
      </c>
      <c r="BA37" s="171"/>
      <c r="BB37" s="171"/>
      <c r="BC37" s="171">
        <f t="shared" si="10"/>
        <v>44773</v>
      </c>
      <c r="BD37" s="171"/>
      <c r="BE37" s="171"/>
      <c r="BF37" s="164">
        <f t="shared" si="11"/>
        <v>31</v>
      </c>
      <c r="BG37" s="164"/>
      <c r="BH37" s="164" cm="1">
        <f t="array" ref="BH37">IF(B37="","",SUMPRODUCT(($Q$2:$AM$32&gt;=AZ37)*($Q$2:$AM$32&lt;=BC37)*($AZ$2:$BV$32&gt;0)))</f>
        <v>16</v>
      </c>
      <c r="BI37" s="164"/>
      <c r="BJ37" s="165" cm="1">
        <f t="array" ref="BJ37">IF($D$4="",IF(BC37="","",SUMPRODUCT(($Q$2:$AM$32&gt;=AZ37)*($Q$2:$AM$32&lt;=BC37)*($CA$2:$CW$32))),IF(BC37="","",SUMPRODUCT(($Q$2:$AM$32&gt;=AZ37)*($Q$2:$AM$32&lt;=BC37)*($AZ$2:$BV$32))))</f>
        <v>128</v>
      </c>
      <c r="BK37" s="166"/>
      <c r="BL37" s="167"/>
      <c r="BM37" s="163">
        <f t="shared" ref="BM37:BM59" si="37">IF($B37="","",IF($D$4="",(MAX(MIN(EDATE(AZ37,1),$N$3)-MAX(AZ37,$M$3),0))/(EDATE(AZ37,1)-AZ37)*($D$6*$BJ37)+MAX(MIN(EDATE(AZ37,1),$BU$36)-MAX(AZ37,$N$3),0)/(EDATE(AZ37,1)-AZ37)*($D$7*$BJ37),(MAX(MIN(EDATE(AZ37,1),$N$3)-MAX(AZ37,$M$3),0))/(EDATE(AZ37,1)-AZ37)*($D$4+$H$4)+MAX(MIN(EDATE(AZ37,1),$BU$36)-MAX(AZ37,$N$3),0)/(EDATE(AZ37,1)-AZ37)*($D$5+$H$5)))</f>
        <v>2688</v>
      </c>
      <c r="BN37" s="163"/>
      <c r="BO37" s="163"/>
      <c r="BU37" s="74"/>
      <c r="BV37" s="74"/>
      <c r="BW37" s="74"/>
    </row>
    <row r="38" spans="1:75" s="21" customFormat="1" ht="14.45" customHeight="1" x14ac:dyDescent="0.25">
      <c r="A38" s="50"/>
      <c r="B38" s="228"/>
      <c r="C38" s="229"/>
      <c r="D38" s="230" t="str">
        <f>IF(B38="","",B38-A38+1)</f>
        <v/>
      </c>
      <c r="E38" s="231"/>
      <c r="F38" s="230" t="str" cm="1">
        <f t="array" ref="F38">IF(B38="","",SUMPRODUCT(($Q$2:$AM$32&gt;=A38)*($Q$2:$AM$32&lt;=B38)*($AZ$2:$BV$32&gt;0)))</f>
        <v/>
      </c>
      <c r="G38" s="231"/>
      <c r="H38" s="232" t="str" cm="1">
        <f t="array" ref="H38">IF(B38="","",SUMPRODUCT(($Q$2:$AM$32&gt;=A38)*($Q$2:$AM$32&lt;=B38)*($AZ$2:$BV$32)))</f>
        <v/>
      </c>
      <c r="I38" s="232"/>
      <c r="J38" s="233" t="str">
        <f t="shared" si="12"/>
        <v/>
      </c>
      <c r="K38" s="224"/>
      <c r="L38" s="224" t="str">
        <f t="shared" si="13"/>
        <v/>
      </c>
      <c r="M38" s="224"/>
      <c r="N38" s="225" t="str">
        <f t="shared" si="14"/>
        <v/>
      </c>
      <c r="O38" s="225"/>
      <c r="P38" s="224" t="str">
        <f t="shared" si="15"/>
        <v/>
      </c>
      <c r="Q38" s="224"/>
      <c r="R38" s="224" t="str">
        <f t="shared" si="16"/>
        <v/>
      </c>
      <c r="S38" s="226"/>
      <c r="T38" s="227" t="str">
        <f t="shared" si="17"/>
        <v/>
      </c>
      <c r="U38" s="169" t="e">
        <f t="shared" si="18"/>
        <v>#DIV/0!</v>
      </c>
      <c r="V38" s="168" t="str">
        <f>IF(OR($V$35="",$B$4=""),"",IF($B38="","",T38*$V$35))</f>
        <v/>
      </c>
      <c r="W38" s="169" t="e">
        <f t="shared" si="20"/>
        <v>#DIV/0!</v>
      </c>
      <c r="X38" s="168" t="str">
        <f t="shared" si="21"/>
        <v/>
      </c>
      <c r="Y38" s="169"/>
      <c r="Z38" s="218" t="str">
        <f t="shared" si="22"/>
        <v/>
      </c>
      <c r="AA38" s="219"/>
      <c r="AB38" s="218" t="str">
        <f t="shared" si="23"/>
        <v/>
      </c>
      <c r="AC38" s="222"/>
      <c r="AD38" s="223" t="str">
        <f t="shared" si="24"/>
        <v/>
      </c>
      <c r="AE38" s="219"/>
      <c r="AF38" s="218" t="str">
        <f t="shared" si="25"/>
        <v/>
      </c>
      <c r="AG38" s="219" t="e">
        <f t="shared" si="26"/>
        <v>#DIV/0!</v>
      </c>
      <c r="AH38" s="218" t="str">
        <f t="shared" si="27"/>
        <v/>
      </c>
      <c r="AI38" s="219"/>
      <c r="AJ38" s="218" t="str">
        <f t="shared" si="28"/>
        <v/>
      </c>
      <c r="AK38" s="219" t="e">
        <f t="shared" si="29"/>
        <v>#DIV/0!</v>
      </c>
      <c r="AL38" s="218" t="str">
        <f t="shared" si="30"/>
        <v/>
      </c>
      <c r="AM38" s="219" t="e">
        <f t="shared" si="8"/>
        <v>#DIV/0!</v>
      </c>
      <c r="AN38" s="220" t="str">
        <f t="shared" si="31"/>
        <v/>
      </c>
      <c r="AO38" s="221"/>
      <c r="AP38" s="168" t="str">
        <f t="shared" si="32"/>
        <v/>
      </c>
      <c r="AQ38" s="169"/>
      <c r="AR38" s="168" t="str">
        <f t="shared" si="33"/>
        <v/>
      </c>
      <c r="AS38" s="170"/>
      <c r="AT38" s="168" t="str">
        <f t="shared" si="34"/>
        <v/>
      </c>
      <c r="AU38" s="170" t="e">
        <f t="shared" si="35"/>
        <v>#DIV/0!</v>
      </c>
      <c r="AV38" s="168" t="str">
        <f t="shared" si="36"/>
        <v/>
      </c>
      <c r="AW38" s="217" t="e">
        <f>IF($D$4/$E$81*#REF!*$E$12&lt;0.01,"",$D$4/$E$81*#REF!*$E$12)</f>
        <v>#DIV/0!</v>
      </c>
      <c r="AZ38" s="171" t="str">
        <f t="shared" si="9"/>
        <v/>
      </c>
      <c r="BA38" s="171"/>
      <c r="BB38" s="171"/>
      <c r="BC38" s="171" t="str">
        <f t="shared" si="10"/>
        <v/>
      </c>
      <c r="BD38" s="171"/>
      <c r="BE38" s="171"/>
      <c r="BF38" s="164" t="str">
        <f t="shared" si="11"/>
        <v/>
      </c>
      <c r="BG38" s="164"/>
      <c r="BH38" s="164" t="str" cm="1">
        <f t="array" ref="BH38">IF(B38="","",SUMPRODUCT(($Q$2:$AM$32&gt;=AZ38)*($Q$2:$AM$32&lt;=BC38)*($AZ$2:$BV$32&gt;0)))</f>
        <v/>
      </c>
      <c r="BI38" s="164"/>
      <c r="BJ38" s="165" t="str" cm="1">
        <f t="array" ref="BJ38">IF($D$4="",IF(BC38="","",SUMPRODUCT(($Q$2:$AM$32&gt;=AZ38)*($Q$2:$AM$32&lt;=BC38)*($CA$2:$CW$32))),IF(BC38="","",SUMPRODUCT(($Q$2:$AM$32&gt;=AZ38)*($Q$2:$AM$32&lt;=BC38)*($AZ$2:$BV$32))))</f>
        <v/>
      </c>
      <c r="BK38" s="166"/>
      <c r="BL38" s="167"/>
      <c r="BM38" s="163" t="str">
        <f t="shared" si="37"/>
        <v/>
      </c>
      <c r="BN38" s="163"/>
      <c r="BO38" s="163"/>
      <c r="BR38" s="241" t="s">
        <v>98</v>
      </c>
      <c r="BS38" s="242"/>
      <c r="BT38" s="242"/>
      <c r="BU38" s="75"/>
    </row>
    <row r="39" spans="1:75" s="21" customFormat="1" ht="14.45" customHeight="1" x14ac:dyDescent="0.25">
      <c r="A39" s="51"/>
      <c r="B39" s="208"/>
      <c r="C39" s="209"/>
      <c r="D39" s="210" t="str">
        <f t="shared" ref="D39:D59" si="38">IF(B39="","",B39-A39+1)</f>
        <v/>
      </c>
      <c r="E39" s="211"/>
      <c r="F39" s="210" t="str" cm="1">
        <f t="array" ref="F39">IF(B39="","",SUMPRODUCT(($Q$2:$AM$32&gt;=A39)*($Q$2:$AM$32&lt;=B39)*($AZ$2:$BV$32&gt;0)))</f>
        <v/>
      </c>
      <c r="G39" s="211"/>
      <c r="H39" s="212" t="str" cm="1">
        <f t="array" ref="H39">IF(B39="","",SUMPRODUCT(($Q$2:$AM$32&gt;=A39)*($Q$2:$AM$32&lt;=B39)*($AZ$2:$BV$32)))</f>
        <v/>
      </c>
      <c r="I39" s="212"/>
      <c r="J39" s="213" t="str">
        <f t="shared" si="12"/>
        <v/>
      </c>
      <c r="K39" s="214"/>
      <c r="L39" s="214" t="str">
        <f t="shared" si="13"/>
        <v/>
      </c>
      <c r="M39" s="214"/>
      <c r="N39" s="215" t="str">
        <f t="shared" si="14"/>
        <v/>
      </c>
      <c r="O39" s="215"/>
      <c r="P39" s="214" t="str">
        <f t="shared" si="15"/>
        <v/>
      </c>
      <c r="Q39" s="214"/>
      <c r="R39" s="214" t="str">
        <f t="shared" si="16"/>
        <v/>
      </c>
      <c r="S39" s="216"/>
      <c r="T39" s="205" t="str">
        <f t="shared" si="17"/>
        <v/>
      </c>
      <c r="U39" s="204" t="e">
        <f t="shared" si="18"/>
        <v>#DIV/0!</v>
      </c>
      <c r="V39" s="172" t="str">
        <f t="shared" si="19"/>
        <v/>
      </c>
      <c r="W39" s="204" t="e">
        <f t="shared" si="20"/>
        <v>#DIV/0!</v>
      </c>
      <c r="X39" s="172" t="str">
        <f t="shared" si="21"/>
        <v/>
      </c>
      <c r="Y39" s="204"/>
      <c r="Z39" s="174" t="str">
        <f t="shared" si="22"/>
        <v/>
      </c>
      <c r="AA39" s="175"/>
      <c r="AB39" s="174" t="str">
        <f t="shared" si="23"/>
        <v/>
      </c>
      <c r="AC39" s="206"/>
      <c r="AD39" s="207" t="str">
        <f t="shared" si="24"/>
        <v/>
      </c>
      <c r="AE39" s="175"/>
      <c r="AF39" s="174" t="str">
        <f t="shared" si="25"/>
        <v/>
      </c>
      <c r="AG39" s="175" t="e">
        <f t="shared" si="26"/>
        <v>#DIV/0!</v>
      </c>
      <c r="AH39" s="174" t="str">
        <f t="shared" si="27"/>
        <v/>
      </c>
      <c r="AI39" s="175"/>
      <c r="AJ39" s="174" t="str">
        <f t="shared" si="28"/>
        <v/>
      </c>
      <c r="AK39" s="175" t="e">
        <f t="shared" si="29"/>
        <v>#DIV/0!</v>
      </c>
      <c r="AL39" s="174" t="str">
        <f t="shared" si="30"/>
        <v/>
      </c>
      <c r="AM39" s="175" t="e">
        <f t="shared" si="8"/>
        <v>#DIV/0!</v>
      </c>
      <c r="AN39" s="202" t="str">
        <f t="shared" si="31"/>
        <v/>
      </c>
      <c r="AO39" s="203"/>
      <c r="AP39" s="172" t="str">
        <f t="shared" si="32"/>
        <v/>
      </c>
      <c r="AQ39" s="204"/>
      <c r="AR39" s="172" t="str">
        <f t="shared" si="33"/>
        <v/>
      </c>
      <c r="AS39" s="201"/>
      <c r="AT39" s="172" t="str">
        <f t="shared" si="34"/>
        <v/>
      </c>
      <c r="AU39" s="201" t="e">
        <f t="shared" si="35"/>
        <v>#DIV/0!</v>
      </c>
      <c r="AV39" s="172" t="str">
        <f t="shared" si="36"/>
        <v/>
      </c>
      <c r="AW39" s="173" t="e">
        <f>IF($D$4/$E$81*#REF!*$E$12&lt;0.01,"",$D$4/$E$81*#REF!*$E$12)</f>
        <v>#DIV/0!</v>
      </c>
      <c r="AZ39" s="171" t="str">
        <f t="shared" si="9"/>
        <v/>
      </c>
      <c r="BA39" s="171"/>
      <c r="BB39" s="171"/>
      <c r="BC39" s="171" t="str">
        <f t="shared" si="10"/>
        <v/>
      </c>
      <c r="BD39" s="171"/>
      <c r="BE39" s="171"/>
      <c r="BF39" s="164" t="str">
        <f t="shared" si="11"/>
        <v/>
      </c>
      <c r="BG39" s="164"/>
      <c r="BH39" s="164" t="str" cm="1">
        <f t="array" ref="BH39">IF(B39="","",SUMPRODUCT(($Q$2:$AM$32&gt;=AZ39)*($Q$2:$AM$32&lt;=BC39)*($AZ$2:$BV$32&gt;0)))</f>
        <v/>
      </c>
      <c r="BI39" s="164"/>
      <c r="BJ39" s="165" t="str" cm="1">
        <f t="array" ref="BJ39">IF($D$4="",IF(BC39="","",SUMPRODUCT(($Q$2:$AM$32&gt;=AZ39)*($Q$2:$AM$32&lt;=BC39)*($CA$2:$CW$32))),IF(BC39="","",SUMPRODUCT(($Q$2:$AM$32&gt;=AZ39)*($Q$2:$AM$32&lt;=BC39)*($AZ$2:$BV$32))))</f>
        <v/>
      </c>
      <c r="BK39" s="166"/>
      <c r="BL39" s="167"/>
      <c r="BM39" s="163" t="str">
        <f t="shared" si="37"/>
        <v/>
      </c>
      <c r="BN39" s="163"/>
      <c r="BO39" s="163"/>
      <c r="BR39" s="242"/>
      <c r="BS39" s="242"/>
      <c r="BT39" s="242"/>
    </row>
    <row r="40" spans="1:75" s="21" customFormat="1" ht="14.45" customHeight="1" x14ac:dyDescent="0.25">
      <c r="A40" s="48"/>
      <c r="B40" s="236"/>
      <c r="C40" s="237"/>
      <c r="D40" s="230" t="str">
        <f t="shared" si="38"/>
        <v/>
      </c>
      <c r="E40" s="231"/>
      <c r="F40" s="230" t="str" cm="1">
        <f t="array" ref="F40">IF(B40="","",SUMPRODUCT(($Q$2:$AM$32&gt;=A40)*($Q$2:$AM$32&lt;=B40)*($AZ$2:$BV$32&gt;0)))</f>
        <v/>
      </c>
      <c r="G40" s="231"/>
      <c r="H40" s="232" t="str" cm="1">
        <f t="array" ref="H40">IF(B40="","",SUMPRODUCT(($Q$2:$AM$32&gt;=A40)*($Q$2:$AM$32&lt;=B40)*($AZ$2:$BV$32)))</f>
        <v/>
      </c>
      <c r="I40" s="232"/>
      <c r="J40" s="233" t="str">
        <f t="shared" si="12"/>
        <v/>
      </c>
      <c r="K40" s="224"/>
      <c r="L40" s="224" t="str">
        <f t="shared" si="13"/>
        <v/>
      </c>
      <c r="M40" s="224"/>
      <c r="N40" s="225" t="str">
        <f t="shared" si="14"/>
        <v/>
      </c>
      <c r="O40" s="225"/>
      <c r="P40" s="224" t="str">
        <f t="shared" si="15"/>
        <v/>
      </c>
      <c r="Q40" s="224"/>
      <c r="R40" s="224" t="str">
        <f t="shared" si="16"/>
        <v/>
      </c>
      <c r="S40" s="226"/>
      <c r="T40" s="227" t="str">
        <f t="shared" si="17"/>
        <v/>
      </c>
      <c r="U40" s="169" t="e">
        <f t="shared" si="18"/>
        <v>#DIV/0!</v>
      </c>
      <c r="V40" s="168" t="str">
        <f t="shared" si="19"/>
        <v/>
      </c>
      <c r="W40" s="169" t="e">
        <f t="shared" si="20"/>
        <v>#DIV/0!</v>
      </c>
      <c r="X40" s="168" t="str">
        <f t="shared" si="21"/>
        <v/>
      </c>
      <c r="Y40" s="169"/>
      <c r="Z40" s="218" t="str">
        <f t="shared" si="22"/>
        <v/>
      </c>
      <c r="AA40" s="219"/>
      <c r="AB40" s="218" t="str">
        <f t="shared" si="23"/>
        <v/>
      </c>
      <c r="AC40" s="222"/>
      <c r="AD40" s="223" t="str">
        <f t="shared" si="24"/>
        <v/>
      </c>
      <c r="AE40" s="219"/>
      <c r="AF40" s="218" t="str">
        <f t="shared" si="25"/>
        <v/>
      </c>
      <c r="AG40" s="219" t="e">
        <f t="shared" si="26"/>
        <v>#DIV/0!</v>
      </c>
      <c r="AH40" s="218" t="str">
        <f t="shared" si="27"/>
        <v/>
      </c>
      <c r="AI40" s="219"/>
      <c r="AJ40" s="218" t="str">
        <f t="shared" si="28"/>
        <v/>
      </c>
      <c r="AK40" s="219" t="e">
        <f t="shared" si="29"/>
        <v>#DIV/0!</v>
      </c>
      <c r="AL40" s="218" t="str">
        <f t="shared" si="30"/>
        <v/>
      </c>
      <c r="AM40" s="219" t="e">
        <f t="shared" si="8"/>
        <v>#DIV/0!</v>
      </c>
      <c r="AN40" s="220" t="str">
        <f t="shared" si="31"/>
        <v/>
      </c>
      <c r="AO40" s="221"/>
      <c r="AP40" s="168" t="str">
        <f t="shared" si="32"/>
        <v/>
      </c>
      <c r="AQ40" s="169"/>
      <c r="AR40" s="168" t="str">
        <f t="shared" si="33"/>
        <v/>
      </c>
      <c r="AS40" s="170"/>
      <c r="AT40" s="168" t="str">
        <f t="shared" si="34"/>
        <v/>
      </c>
      <c r="AU40" s="170" t="e">
        <f t="shared" si="35"/>
        <v>#DIV/0!</v>
      </c>
      <c r="AV40" s="168" t="str">
        <f t="shared" si="36"/>
        <v/>
      </c>
      <c r="AW40" s="217" t="e">
        <f>IF($D$4/$E$81*#REF!*$E$12&lt;0.01,"",$D$4/$E$81*#REF!*$E$12)</f>
        <v>#DIV/0!</v>
      </c>
      <c r="AZ40" s="171" t="str">
        <f t="shared" si="9"/>
        <v/>
      </c>
      <c r="BA40" s="171"/>
      <c r="BB40" s="171"/>
      <c r="BC40" s="171" t="str">
        <f t="shared" si="10"/>
        <v/>
      </c>
      <c r="BD40" s="171"/>
      <c r="BE40" s="171"/>
      <c r="BF40" s="164" t="str">
        <f t="shared" si="11"/>
        <v/>
      </c>
      <c r="BG40" s="164"/>
      <c r="BH40" s="164" t="str" cm="1">
        <f t="array" ref="BH40">IF(B40="","",SUMPRODUCT(($Q$2:$AM$32&gt;=AZ40)*($Q$2:$AM$32&lt;=BC40)*($AZ$2:$BV$32&gt;0)))</f>
        <v/>
      </c>
      <c r="BI40" s="164"/>
      <c r="BJ40" s="165" t="str" cm="1">
        <f t="array" ref="BJ40">IF($D$4="",IF(BC40="","",SUMPRODUCT(($Q$2:$AM$32&gt;=AZ40)*($Q$2:$AM$32&lt;=BC40)*($CA$2:$CW$32))),IF(BC40="","",SUMPRODUCT(($Q$2:$AM$32&gt;=AZ40)*($Q$2:$AM$32&lt;=BC40)*($AZ$2:$BV$32))))</f>
        <v/>
      </c>
      <c r="BK40" s="166"/>
      <c r="BL40" s="167"/>
      <c r="BM40" s="163" t="str">
        <f t="shared" si="37"/>
        <v/>
      </c>
      <c r="BN40" s="163"/>
      <c r="BO40" s="163"/>
      <c r="BR40" s="238">
        <f>DATE(A1,12,31)</f>
        <v>44926</v>
      </c>
      <c r="BS40" s="239"/>
      <c r="BT40" s="240"/>
    </row>
    <row r="41" spans="1:75" s="21" customFormat="1" ht="14.45" customHeight="1" x14ac:dyDescent="0.25">
      <c r="A41" s="49"/>
      <c r="B41" s="234"/>
      <c r="C41" s="235"/>
      <c r="D41" s="210" t="str">
        <f t="shared" si="38"/>
        <v/>
      </c>
      <c r="E41" s="211"/>
      <c r="F41" s="210" t="str" cm="1">
        <f t="array" ref="F41">IF(B41="","",SUMPRODUCT(($Q$2:$AM$32&gt;=A41)*($Q$2:$AM$32&lt;=B41)*($AZ$2:$BV$32&gt;0)))</f>
        <v/>
      </c>
      <c r="G41" s="211"/>
      <c r="H41" s="212" t="str" cm="1">
        <f t="array" ref="H41">IF(B41="","",SUMPRODUCT(($Q$2:$AM$32&gt;=A41)*($Q$2:$AM$32&lt;=B41)*($AZ$2:$BV$32)))</f>
        <v/>
      </c>
      <c r="I41" s="212"/>
      <c r="J41" s="213" t="str">
        <f t="shared" si="12"/>
        <v/>
      </c>
      <c r="K41" s="214"/>
      <c r="L41" s="214" t="str">
        <f t="shared" si="13"/>
        <v/>
      </c>
      <c r="M41" s="214"/>
      <c r="N41" s="215" t="str">
        <f t="shared" si="14"/>
        <v/>
      </c>
      <c r="O41" s="215"/>
      <c r="P41" s="214" t="str">
        <f t="shared" si="15"/>
        <v/>
      </c>
      <c r="Q41" s="214"/>
      <c r="R41" s="214" t="str">
        <f t="shared" si="16"/>
        <v/>
      </c>
      <c r="S41" s="216"/>
      <c r="T41" s="205" t="str">
        <f t="shared" si="17"/>
        <v/>
      </c>
      <c r="U41" s="204" t="e">
        <f t="shared" si="18"/>
        <v>#DIV/0!</v>
      </c>
      <c r="V41" s="172" t="str">
        <f t="shared" si="19"/>
        <v/>
      </c>
      <c r="W41" s="204" t="e">
        <f t="shared" si="20"/>
        <v>#DIV/0!</v>
      </c>
      <c r="X41" s="172" t="str">
        <f t="shared" si="21"/>
        <v/>
      </c>
      <c r="Y41" s="204"/>
      <c r="Z41" s="174" t="str">
        <f t="shared" si="22"/>
        <v/>
      </c>
      <c r="AA41" s="175"/>
      <c r="AB41" s="174" t="str">
        <f t="shared" si="23"/>
        <v/>
      </c>
      <c r="AC41" s="206"/>
      <c r="AD41" s="207" t="str">
        <f t="shared" si="24"/>
        <v/>
      </c>
      <c r="AE41" s="175"/>
      <c r="AF41" s="174" t="str">
        <f t="shared" si="25"/>
        <v/>
      </c>
      <c r="AG41" s="175" t="e">
        <f t="shared" si="26"/>
        <v>#DIV/0!</v>
      </c>
      <c r="AH41" s="174" t="str">
        <f t="shared" si="27"/>
        <v/>
      </c>
      <c r="AI41" s="175"/>
      <c r="AJ41" s="174" t="str">
        <f t="shared" si="28"/>
        <v/>
      </c>
      <c r="AK41" s="175" t="e">
        <f t="shared" si="29"/>
        <v>#DIV/0!</v>
      </c>
      <c r="AL41" s="174" t="str">
        <f t="shared" si="30"/>
        <v/>
      </c>
      <c r="AM41" s="175" t="e">
        <f t="shared" si="8"/>
        <v>#DIV/0!</v>
      </c>
      <c r="AN41" s="202" t="str">
        <f t="shared" si="31"/>
        <v/>
      </c>
      <c r="AO41" s="203"/>
      <c r="AP41" s="172" t="str">
        <f t="shared" si="32"/>
        <v/>
      </c>
      <c r="AQ41" s="204"/>
      <c r="AR41" s="172" t="str">
        <f t="shared" si="33"/>
        <v/>
      </c>
      <c r="AS41" s="201"/>
      <c r="AT41" s="172" t="str">
        <f t="shared" si="34"/>
        <v/>
      </c>
      <c r="AU41" s="201" t="e">
        <f t="shared" si="35"/>
        <v>#DIV/0!</v>
      </c>
      <c r="AV41" s="172" t="str">
        <f t="shared" si="36"/>
        <v/>
      </c>
      <c r="AW41" s="173" t="e">
        <f>IF($D$4/$E$81*#REF!*$E$12&lt;0.01,"",$D$4/$E$81*#REF!*$E$12)</f>
        <v>#DIV/0!</v>
      </c>
      <c r="AZ41" s="171" t="str">
        <f t="shared" si="9"/>
        <v/>
      </c>
      <c r="BA41" s="171"/>
      <c r="BB41" s="171"/>
      <c r="BC41" s="171" t="str">
        <f t="shared" si="10"/>
        <v/>
      </c>
      <c r="BD41" s="171"/>
      <c r="BE41" s="171"/>
      <c r="BF41" s="164" t="str">
        <f t="shared" si="11"/>
        <v/>
      </c>
      <c r="BG41" s="164"/>
      <c r="BH41" s="164" t="str" cm="1">
        <f t="array" ref="BH41">IF(B41="","",SUMPRODUCT(($Q$2:$AM$32&gt;=AZ41)*($Q$2:$AM$32&lt;=BC41)*($AZ$2:$BV$32&gt;0)))</f>
        <v/>
      </c>
      <c r="BI41" s="164"/>
      <c r="BJ41" s="165" t="str" cm="1">
        <f t="array" ref="BJ41">IF($D$4="",IF(BC41="","",SUMPRODUCT(($Q$2:$AM$32&gt;=AZ41)*($Q$2:$AM$32&lt;=BC41)*($CA$2:$CW$32))),IF(BC41="","",SUMPRODUCT(($Q$2:$AM$32&gt;=AZ41)*($Q$2:$AM$32&lt;=BC41)*($AZ$2:$BV$32))))</f>
        <v/>
      </c>
      <c r="BK41" s="166"/>
      <c r="BL41" s="167"/>
      <c r="BM41" s="163" t="str">
        <f t="shared" si="37"/>
        <v/>
      </c>
      <c r="BN41" s="163"/>
      <c r="BO41" s="163"/>
    </row>
    <row r="42" spans="1:75" s="21" customFormat="1" ht="14.45" customHeight="1" x14ac:dyDescent="0.25">
      <c r="A42" s="50"/>
      <c r="B42" s="228"/>
      <c r="C42" s="229"/>
      <c r="D42" s="230" t="str">
        <f t="shared" si="38"/>
        <v/>
      </c>
      <c r="E42" s="231"/>
      <c r="F42" s="230" t="str" cm="1">
        <f t="array" ref="F42">IF(B42="","",SUMPRODUCT(($Q$2:$AM$32&gt;=A42)*($Q$2:$AM$32&lt;=B42)*($AZ$2:$BV$32&gt;0)))</f>
        <v/>
      </c>
      <c r="G42" s="231"/>
      <c r="H42" s="232" t="str" cm="1">
        <f t="array" ref="H42">IF(B42="","",SUMPRODUCT(($Q$2:$AM$32&gt;=A42)*($Q$2:$AM$32&lt;=B42)*($AZ$2:$BV$32)))</f>
        <v/>
      </c>
      <c r="I42" s="232"/>
      <c r="J42" s="233" t="str">
        <f t="shared" si="12"/>
        <v/>
      </c>
      <c r="K42" s="224"/>
      <c r="L42" s="224" t="str">
        <f t="shared" si="13"/>
        <v/>
      </c>
      <c r="M42" s="224"/>
      <c r="N42" s="225" t="str">
        <f t="shared" si="14"/>
        <v/>
      </c>
      <c r="O42" s="225"/>
      <c r="P42" s="224" t="str">
        <f t="shared" si="15"/>
        <v/>
      </c>
      <c r="Q42" s="224"/>
      <c r="R42" s="224" t="str">
        <f t="shared" si="16"/>
        <v/>
      </c>
      <c r="S42" s="226"/>
      <c r="T42" s="227" t="str">
        <f t="shared" si="17"/>
        <v/>
      </c>
      <c r="U42" s="169" t="e">
        <f t="shared" si="18"/>
        <v>#DIV/0!</v>
      </c>
      <c r="V42" s="168" t="str">
        <f t="shared" si="19"/>
        <v/>
      </c>
      <c r="W42" s="169" t="e">
        <f t="shared" si="20"/>
        <v>#DIV/0!</v>
      </c>
      <c r="X42" s="168" t="str">
        <f t="shared" si="21"/>
        <v/>
      </c>
      <c r="Y42" s="169"/>
      <c r="Z42" s="218" t="str">
        <f t="shared" si="22"/>
        <v/>
      </c>
      <c r="AA42" s="219"/>
      <c r="AB42" s="218" t="str">
        <f t="shared" si="23"/>
        <v/>
      </c>
      <c r="AC42" s="222"/>
      <c r="AD42" s="223" t="str">
        <f t="shared" si="24"/>
        <v/>
      </c>
      <c r="AE42" s="219"/>
      <c r="AF42" s="218" t="str">
        <f t="shared" si="25"/>
        <v/>
      </c>
      <c r="AG42" s="219" t="e">
        <f t="shared" si="26"/>
        <v>#DIV/0!</v>
      </c>
      <c r="AH42" s="218" t="str">
        <f t="shared" si="27"/>
        <v/>
      </c>
      <c r="AI42" s="219"/>
      <c r="AJ42" s="218" t="str">
        <f t="shared" si="28"/>
        <v/>
      </c>
      <c r="AK42" s="219" t="e">
        <f t="shared" si="29"/>
        <v>#DIV/0!</v>
      </c>
      <c r="AL42" s="218" t="str">
        <f t="shared" si="30"/>
        <v/>
      </c>
      <c r="AM42" s="219" t="e">
        <f t="shared" si="8"/>
        <v>#DIV/0!</v>
      </c>
      <c r="AN42" s="220" t="str">
        <f t="shared" si="31"/>
        <v/>
      </c>
      <c r="AO42" s="221"/>
      <c r="AP42" s="168" t="str">
        <f t="shared" si="32"/>
        <v/>
      </c>
      <c r="AQ42" s="169"/>
      <c r="AR42" s="168" t="str">
        <f t="shared" si="33"/>
        <v/>
      </c>
      <c r="AS42" s="170"/>
      <c r="AT42" s="168" t="str">
        <f t="shared" si="34"/>
        <v/>
      </c>
      <c r="AU42" s="170" t="e">
        <f t="shared" si="35"/>
        <v>#DIV/0!</v>
      </c>
      <c r="AV42" s="168" t="str">
        <f t="shared" si="36"/>
        <v/>
      </c>
      <c r="AW42" s="217" t="e">
        <f>IF($D$4/$E$81*#REF!*$E$12&lt;0.01,"",$D$4/$E$81*#REF!*$E$12)</f>
        <v>#DIV/0!</v>
      </c>
      <c r="AZ42" s="171" t="str">
        <f t="shared" si="9"/>
        <v/>
      </c>
      <c r="BA42" s="171"/>
      <c r="BB42" s="171"/>
      <c r="BC42" s="171" t="str">
        <f t="shared" si="10"/>
        <v/>
      </c>
      <c r="BD42" s="171"/>
      <c r="BE42" s="171"/>
      <c r="BF42" s="164" t="str">
        <f t="shared" si="11"/>
        <v/>
      </c>
      <c r="BG42" s="164"/>
      <c r="BH42" s="164" t="str" cm="1">
        <f t="array" ref="BH42">IF(B42="","",SUMPRODUCT(($Q$2:$AM$32&gt;=AZ42)*($Q$2:$AM$32&lt;=BC42)*($AZ$2:$BV$32&gt;0)))</f>
        <v/>
      </c>
      <c r="BI42" s="164"/>
      <c r="BJ42" s="165" t="str" cm="1">
        <f t="array" ref="BJ42">IF($D$4="",IF(BC42="","",SUMPRODUCT(($Q$2:$AM$32&gt;=AZ42)*($Q$2:$AM$32&lt;=BC42)*($CA$2:$CW$32))),IF(BC42="","",SUMPRODUCT(($Q$2:$AM$32&gt;=AZ42)*($Q$2:$AM$32&lt;=BC42)*($AZ$2:$BV$32))))</f>
        <v/>
      </c>
      <c r="BK42" s="166"/>
      <c r="BL42" s="167"/>
      <c r="BM42" s="163" t="str">
        <f t="shared" si="37"/>
        <v/>
      </c>
      <c r="BN42" s="163"/>
      <c r="BO42" s="163"/>
    </row>
    <row r="43" spans="1:75" s="21" customFormat="1" ht="14.45" customHeight="1" x14ac:dyDescent="0.25">
      <c r="A43" s="51"/>
      <c r="B43" s="208"/>
      <c r="C43" s="209"/>
      <c r="D43" s="210" t="str">
        <f t="shared" si="38"/>
        <v/>
      </c>
      <c r="E43" s="211"/>
      <c r="F43" s="210" t="str" cm="1">
        <f t="array" ref="F43">IF(B43="","",SUMPRODUCT(($Q$2:$AM$32&gt;=A43)*($Q$2:$AM$32&lt;=B43)*($AZ$2:$BV$32&gt;0)))</f>
        <v/>
      </c>
      <c r="G43" s="211"/>
      <c r="H43" s="212" t="str" cm="1">
        <f t="array" ref="H43">IF(B43="","",SUMPRODUCT(($Q$2:$AM$32&gt;=A43)*($Q$2:$AM$32&lt;=B43)*($AZ$2:$BV$32)))</f>
        <v/>
      </c>
      <c r="I43" s="212"/>
      <c r="J43" s="213" t="str">
        <f t="shared" si="12"/>
        <v/>
      </c>
      <c r="K43" s="214"/>
      <c r="L43" s="214" t="str">
        <f t="shared" si="13"/>
        <v/>
      </c>
      <c r="M43" s="214"/>
      <c r="N43" s="215" t="str">
        <f t="shared" si="14"/>
        <v/>
      </c>
      <c r="O43" s="215"/>
      <c r="P43" s="214" t="str">
        <f t="shared" si="15"/>
        <v/>
      </c>
      <c r="Q43" s="214"/>
      <c r="R43" s="214" t="str">
        <f t="shared" si="16"/>
        <v/>
      </c>
      <c r="S43" s="216"/>
      <c r="T43" s="205" t="str">
        <f t="shared" si="17"/>
        <v/>
      </c>
      <c r="U43" s="204" t="e">
        <f t="shared" si="18"/>
        <v>#DIV/0!</v>
      </c>
      <c r="V43" s="172" t="str">
        <f t="shared" si="19"/>
        <v/>
      </c>
      <c r="W43" s="204" t="e">
        <f t="shared" si="20"/>
        <v>#DIV/0!</v>
      </c>
      <c r="X43" s="172" t="str">
        <f t="shared" si="21"/>
        <v/>
      </c>
      <c r="Y43" s="204"/>
      <c r="Z43" s="174" t="str">
        <f t="shared" si="22"/>
        <v/>
      </c>
      <c r="AA43" s="175"/>
      <c r="AB43" s="174" t="str">
        <f t="shared" si="23"/>
        <v/>
      </c>
      <c r="AC43" s="206"/>
      <c r="AD43" s="207" t="str">
        <f t="shared" si="24"/>
        <v/>
      </c>
      <c r="AE43" s="175"/>
      <c r="AF43" s="174" t="str">
        <f t="shared" si="25"/>
        <v/>
      </c>
      <c r="AG43" s="175" t="e">
        <f t="shared" si="26"/>
        <v>#DIV/0!</v>
      </c>
      <c r="AH43" s="174" t="str">
        <f t="shared" si="27"/>
        <v/>
      </c>
      <c r="AI43" s="175"/>
      <c r="AJ43" s="174" t="str">
        <f t="shared" si="28"/>
        <v/>
      </c>
      <c r="AK43" s="175" t="e">
        <f t="shared" si="29"/>
        <v>#DIV/0!</v>
      </c>
      <c r="AL43" s="174" t="str">
        <f t="shared" si="30"/>
        <v/>
      </c>
      <c r="AM43" s="175" t="e">
        <f t="shared" si="8"/>
        <v>#DIV/0!</v>
      </c>
      <c r="AN43" s="202" t="str">
        <f t="shared" si="31"/>
        <v/>
      </c>
      <c r="AO43" s="203"/>
      <c r="AP43" s="172" t="str">
        <f t="shared" si="32"/>
        <v/>
      </c>
      <c r="AQ43" s="204"/>
      <c r="AR43" s="172" t="str">
        <f t="shared" si="33"/>
        <v/>
      </c>
      <c r="AS43" s="201"/>
      <c r="AT43" s="172" t="str">
        <f t="shared" si="34"/>
        <v/>
      </c>
      <c r="AU43" s="201" t="e">
        <f t="shared" si="35"/>
        <v>#DIV/0!</v>
      </c>
      <c r="AV43" s="172" t="str">
        <f t="shared" si="36"/>
        <v/>
      </c>
      <c r="AW43" s="173" t="e">
        <f>IF($D$4/$E$81*#REF!*$E$12&lt;0.01,"",$D$4/$E$81*#REF!*$E$12)</f>
        <v>#DIV/0!</v>
      </c>
      <c r="AZ43" s="171" t="str">
        <f t="shared" si="9"/>
        <v/>
      </c>
      <c r="BA43" s="171"/>
      <c r="BB43" s="171"/>
      <c r="BC43" s="171" t="str">
        <f t="shared" si="10"/>
        <v/>
      </c>
      <c r="BD43" s="171"/>
      <c r="BE43" s="171"/>
      <c r="BF43" s="164" t="str">
        <f t="shared" si="11"/>
        <v/>
      </c>
      <c r="BG43" s="164"/>
      <c r="BH43" s="164" t="str" cm="1">
        <f t="array" ref="BH43">IF(B43="","",SUMPRODUCT(($Q$2:$AM$32&gt;=AZ43)*($Q$2:$AM$32&lt;=BC43)*($AZ$2:$BV$32&gt;0)))</f>
        <v/>
      </c>
      <c r="BI43" s="164"/>
      <c r="BJ43" s="165" t="str" cm="1">
        <f t="array" ref="BJ43">IF($D$4="",IF(BC43="","",SUMPRODUCT(($Q$2:$AM$32&gt;=AZ43)*($Q$2:$AM$32&lt;=BC43)*($CA$2:$CW$32))),IF(BC43="","",SUMPRODUCT(($Q$2:$AM$32&gt;=AZ43)*($Q$2:$AM$32&lt;=BC43)*($AZ$2:$BV$32))))</f>
        <v/>
      </c>
      <c r="BK43" s="166"/>
      <c r="BL43" s="167"/>
      <c r="BM43" s="163" t="str">
        <f t="shared" si="37"/>
        <v/>
      </c>
      <c r="BN43" s="163"/>
      <c r="BO43" s="163"/>
    </row>
    <row r="44" spans="1:75" s="21" customFormat="1" ht="14.45" customHeight="1" x14ac:dyDescent="0.25">
      <c r="A44" s="48"/>
      <c r="B44" s="236"/>
      <c r="C44" s="237"/>
      <c r="D44" s="230" t="str">
        <f t="shared" si="38"/>
        <v/>
      </c>
      <c r="E44" s="231"/>
      <c r="F44" s="230" t="str" cm="1">
        <f t="array" ref="F44">IF(B44="","",SUMPRODUCT(($Q$2:$AM$32&gt;=A44)*($Q$2:$AM$32&lt;=B44)*($AZ$2:$BV$32&gt;0)))</f>
        <v/>
      </c>
      <c r="G44" s="231"/>
      <c r="H44" s="232" t="str" cm="1">
        <f t="array" ref="H44">IF(B44="","",SUMPRODUCT(($Q$2:$AM$32&gt;=A44)*($Q$2:$AM$32&lt;=B44)*($AZ$2:$BV$32)))</f>
        <v/>
      </c>
      <c r="I44" s="232"/>
      <c r="J44" s="233" t="str">
        <f t="shared" si="12"/>
        <v/>
      </c>
      <c r="K44" s="224"/>
      <c r="L44" s="224" t="str">
        <f t="shared" si="13"/>
        <v/>
      </c>
      <c r="M44" s="224"/>
      <c r="N44" s="225" t="str">
        <f t="shared" si="14"/>
        <v/>
      </c>
      <c r="O44" s="225"/>
      <c r="P44" s="224" t="str">
        <f t="shared" si="15"/>
        <v/>
      </c>
      <c r="Q44" s="224"/>
      <c r="R44" s="224" t="str">
        <f t="shared" si="16"/>
        <v/>
      </c>
      <c r="S44" s="226"/>
      <c r="T44" s="227" t="str">
        <f t="shared" si="17"/>
        <v/>
      </c>
      <c r="U44" s="169" t="e">
        <f t="shared" si="18"/>
        <v>#DIV/0!</v>
      </c>
      <c r="V44" s="168" t="str">
        <f t="shared" si="19"/>
        <v/>
      </c>
      <c r="W44" s="169" t="e">
        <f t="shared" si="20"/>
        <v>#DIV/0!</v>
      </c>
      <c r="X44" s="168" t="str">
        <f t="shared" si="21"/>
        <v/>
      </c>
      <c r="Y44" s="169"/>
      <c r="Z44" s="218" t="str">
        <f t="shared" si="22"/>
        <v/>
      </c>
      <c r="AA44" s="219"/>
      <c r="AB44" s="218" t="str">
        <f t="shared" si="23"/>
        <v/>
      </c>
      <c r="AC44" s="222"/>
      <c r="AD44" s="223" t="str">
        <f t="shared" si="24"/>
        <v/>
      </c>
      <c r="AE44" s="219"/>
      <c r="AF44" s="218" t="str">
        <f t="shared" si="25"/>
        <v/>
      </c>
      <c r="AG44" s="219" t="e">
        <f t="shared" si="26"/>
        <v>#DIV/0!</v>
      </c>
      <c r="AH44" s="218" t="str">
        <f t="shared" si="27"/>
        <v/>
      </c>
      <c r="AI44" s="219"/>
      <c r="AJ44" s="218" t="str">
        <f t="shared" si="28"/>
        <v/>
      </c>
      <c r="AK44" s="219" t="e">
        <f t="shared" si="29"/>
        <v>#DIV/0!</v>
      </c>
      <c r="AL44" s="218" t="str">
        <f t="shared" si="30"/>
        <v/>
      </c>
      <c r="AM44" s="219" t="e">
        <f t="shared" si="8"/>
        <v>#DIV/0!</v>
      </c>
      <c r="AN44" s="220" t="str">
        <f t="shared" si="31"/>
        <v/>
      </c>
      <c r="AO44" s="221"/>
      <c r="AP44" s="168" t="str">
        <f t="shared" si="32"/>
        <v/>
      </c>
      <c r="AQ44" s="169"/>
      <c r="AR44" s="168" t="str">
        <f t="shared" si="33"/>
        <v/>
      </c>
      <c r="AS44" s="170"/>
      <c r="AT44" s="168" t="str">
        <f t="shared" si="34"/>
        <v/>
      </c>
      <c r="AU44" s="170" t="e">
        <f t="shared" si="35"/>
        <v>#DIV/0!</v>
      </c>
      <c r="AV44" s="168" t="str">
        <f t="shared" si="36"/>
        <v/>
      </c>
      <c r="AW44" s="217" t="e">
        <f>IF($D$4/$E$81*#REF!*$E$12&lt;0.01,"",$D$4/$E$81*#REF!*$E$12)</f>
        <v>#DIV/0!</v>
      </c>
      <c r="AZ44" s="171" t="str">
        <f t="shared" si="9"/>
        <v/>
      </c>
      <c r="BA44" s="171"/>
      <c r="BB44" s="171"/>
      <c r="BC44" s="171" t="str">
        <f t="shared" si="10"/>
        <v/>
      </c>
      <c r="BD44" s="171"/>
      <c r="BE44" s="171"/>
      <c r="BF44" s="164" t="str">
        <f t="shared" si="11"/>
        <v/>
      </c>
      <c r="BG44" s="164"/>
      <c r="BH44" s="164" t="str" cm="1">
        <f t="array" ref="BH44">IF(B44="","",SUMPRODUCT(($Q$2:$AM$32&gt;=AZ44)*($Q$2:$AM$32&lt;=BC44)*($AZ$2:$BV$32&gt;0)))</f>
        <v/>
      </c>
      <c r="BI44" s="164"/>
      <c r="BJ44" s="165" t="str" cm="1">
        <f t="array" ref="BJ44">IF($D$4="",IF(BC44="","",SUMPRODUCT(($Q$2:$AM$32&gt;=AZ44)*($Q$2:$AM$32&lt;=BC44)*($CA$2:$CW$32))),IF(BC44="","",SUMPRODUCT(($Q$2:$AM$32&gt;=AZ44)*($Q$2:$AM$32&lt;=BC44)*($AZ$2:$BV$32))))</f>
        <v/>
      </c>
      <c r="BK44" s="166"/>
      <c r="BL44" s="167"/>
      <c r="BM44" s="163" t="str">
        <f t="shared" si="37"/>
        <v/>
      </c>
      <c r="BN44" s="163"/>
      <c r="BO44" s="163"/>
    </row>
    <row r="45" spans="1:75" s="21" customFormat="1" ht="14.45" customHeight="1" x14ac:dyDescent="0.25">
      <c r="A45" s="49"/>
      <c r="B45" s="234"/>
      <c r="C45" s="235"/>
      <c r="D45" s="210" t="str">
        <f t="shared" si="38"/>
        <v/>
      </c>
      <c r="E45" s="211"/>
      <c r="F45" s="210" t="str" cm="1">
        <f t="array" ref="F45">IF(B45="","",SUMPRODUCT(($Q$2:$AM$32&gt;=A45)*($Q$2:$AM$32&lt;=B45)*($AZ$2:$BV$32&gt;0)))</f>
        <v/>
      </c>
      <c r="G45" s="211"/>
      <c r="H45" s="212" t="str" cm="1">
        <f t="array" ref="H45">IF(B45="","",SUMPRODUCT(($Q$2:$AM$32&gt;=A45)*($Q$2:$AM$32&lt;=B45)*($AZ$2:$BV$32)))</f>
        <v/>
      </c>
      <c r="I45" s="212"/>
      <c r="J45" s="213" t="str">
        <f>IF(OR($B45="",$B$6=""),"",$BM45/$BJ45*$H45)</f>
        <v/>
      </c>
      <c r="K45" s="214"/>
      <c r="L45" s="214" t="str">
        <f t="shared" si="13"/>
        <v/>
      </c>
      <c r="M45" s="214"/>
      <c r="N45" s="215" t="str">
        <f t="shared" si="14"/>
        <v/>
      </c>
      <c r="O45" s="215"/>
      <c r="P45" s="214" t="str">
        <f t="shared" si="15"/>
        <v/>
      </c>
      <c r="Q45" s="214"/>
      <c r="R45" s="214" t="str">
        <f t="shared" si="16"/>
        <v/>
      </c>
      <c r="S45" s="216"/>
      <c r="T45" s="205" t="str">
        <f t="shared" si="17"/>
        <v/>
      </c>
      <c r="U45" s="204" t="e">
        <f t="shared" si="18"/>
        <v>#DIV/0!</v>
      </c>
      <c r="V45" s="172" t="str">
        <f t="shared" si="19"/>
        <v/>
      </c>
      <c r="W45" s="204" t="e">
        <f t="shared" si="20"/>
        <v>#DIV/0!</v>
      </c>
      <c r="X45" s="172" t="str">
        <f t="shared" si="21"/>
        <v/>
      </c>
      <c r="Y45" s="204"/>
      <c r="Z45" s="174" t="str">
        <f t="shared" si="22"/>
        <v/>
      </c>
      <c r="AA45" s="175"/>
      <c r="AB45" s="174" t="str">
        <f t="shared" si="23"/>
        <v/>
      </c>
      <c r="AC45" s="206"/>
      <c r="AD45" s="207" t="str">
        <f t="shared" si="24"/>
        <v/>
      </c>
      <c r="AE45" s="175"/>
      <c r="AF45" s="174" t="str">
        <f t="shared" si="25"/>
        <v/>
      </c>
      <c r="AG45" s="175" t="e">
        <f t="shared" si="26"/>
        <v>#DIV/0!</v>
      </c>
      <c r="AH45" s="174" t="str">
        <f t="shared" si="27"/>
        <v/>
      </c>
      <c r="AI45" s="175"/>
      <c r="AJ45" s="174" t="str">
        <f t="shared" si="28"/>
        <v/>
      </c>
      <c r="AK45" s="175" t="e">
        <f t="shared" si="29"/>
        <v>#DIV/0!</v>
      </c>
      <c r="AL45" s="174" t="str">
        <f t="shared" si="30"/>
        <v/>
      </c>
      <c r="AM45" s="175" t="e">
        <f t="shared" si="8"/>
        <v>#DIV/0!</v>
      </c>
      <c r="AN45" s="202" t="str">
        <f t="shared" si="31"/>
        <v/>
      </c>
      <c r="AO45" s="203"/>
      <c r="AP45" s="172" t="str">
        <f t="shared" si="32"/>
        <v/>
      </c>
      <c r="AQ45" s="204"/>
      <c r="AR45" s="172" t="str">
        <f t="shared" si="33"/>
        <v/>
      </c>
      <c r="AS45" s="201"/>
      <c r="AT45" s="172" t="str">
        <f t="shared" si="34"/>
        <v/>
      </c>
      <c r="AU45" s="201" t="e">
        <f t="shared" si="35"/>
        <v>#DIV/0!</v>
      </c>
      <c r="AV45" s="172" t="str">
        <f t="shared" si="36"/>
        <v/>
      </c>
      <c r="AW45" s="173" t="e">
        <f>IF($D$4/$E$81*#REF!*$E$12&lt;0.01,"",$D$4/$E$81*#REF!*$E$12)</f>
        <v>#DIV/0!</v>
      </c>
      <c r="AZ45" s="171" t="str">
        <f t="shared" si="9"/>
        <v/>
      </c>
      <c r="BA45" s="171"/>
      <c r="BB45" s="171"/>
      <c r="BC45" s="171" t="str">
        <f t="shared" si="10"/>
        <v/>
      </c>
      <c r="BD45" s="171"/>
      <c r="BE45" s="171"/>
      <c r="BF45" s="164" t="str">
        <f t="shared" si="11"/>
        <v/>
      </c>
      <c r="BG45" s="164"/>
      <c r="BH45" s="164" t="str" cm="1">
        <f t="array" ref="BH45">IF(B45="","",SUMPRODUCT(($Q$2:$AM$32&gt;=AZ45)*($Q$2:$AM$32&lt;=BC45)*($AZ$2:$BV$32&gt;0)))</f>
        <v/>
      </c>
      <c r="BI45" s="164"/>
      <c r="BJ45" s="165" t="str" cm="1">
        <f t="array" ref="BJ45">IF($D$4="",IF(BC45="","",SUMPRODUCT(($Q$2:$AM$32&gt;=AZ45)*($Q$2:$AM$32&lt;=BC45)*($CA$2:$CW$32))),IF(BC45="","",SUMPRODUCT(($Q$2:$AM$32&gt;=AZ45)*($Q$2:$AM$32&lt;=BC45)*($AZ$2:$BV$32))))</f>
        <v/>
      </c>
      <c r="BK45" s="166"/>
      <c r="BL45" s="167"/>
      <c r="BM45" s="163" t="str">
        <f t="shared" si="37"/>
        <v/>
      </c>
      <c r="BN45" s="163"/>
      <c r="BO45" s="163"/>
    </row>
    <row r="46" spans="1:75" s="21" customFormat="1" ht="14.45" customHeight="1" x14ac:dyDescent="0.25">
      <c r="A46" s="50"/>
      <c r="B46" s="228"/>
      <c r="C46" s="229"/>
      <c r="D46" s="230" t="str">
        <f t="shared" si="38"/>
        <v/>
      </c>
      <c r="E46" s="231"/>
      <c r="F46" s="230" t="str" cm="1">
        <f t="array" ref="F46">IF(B46="","",SUMPRODUCT(($Q$2:$AM$32&gt;=A46)*($Q$2:$AM$32&lt;=B46)*($AZ$2:$BV$32&gt;0)))</f>
        <v/>
      </c>
      <c r="G46" s="231"/>
      <c r="H46" s="232" t="str" cm="1">
        <f t="array" ref="H46">IF(B46="","",SUMPRODUCT(($Q$2:$AM$32&gt;=A46)*($Q$2:$AM$32&lt;=B46)*($AZ$2:$BV$32)))</f>
        <v/>
      </c>
      <c r="I46" s="232"/>
      <c r="J46" s="233" t="str">
        <f t="shared" ref="J46:J59" si="39">IF(OR($B46="",$B$6=""),"",$BM46/$BJ46*$H46)</f>
        <v/>
      </c>
      <c r="K46" s="224"/>
      <c r="L46" s="224" t="str">
        <f t="shared" si="13"/>
        <v/>
      </c>
      <c r="M46" s="224"/>
      <c r="N46" s="225" t="str">
        <f t="shared" si="14"/>
        <v/>
      </c>
      <c r="O46" s="225"/>
      <c r="P46" s="224" t="str">
        <f t="shared" si="15"/>
        <v/>
      </c>
      <c r="Q46" s="224"/>
      <c r="R46" s="224" t="str">
        <f t="shared" si="16"/>
        <v/>
      </c>
      <c r="S46" s="226"/>
      <c r="T46" s="227" t="str">
        <f t="shared" si="17"/>
        <v/>
      </c>
      <c r="U46" s="169" t="e">
        <f t="shared" si="18"/>
        <v>#DIV/0!</v>
      </c>
      <c r="V46" s="168" t="str">
        <f t="shared" si="19"/>
        <v/>
      </c>
      <c r="W46" s="169" t="e">
        <f t="shared" si="20"/>
        <v>#DIV/0!</v>
      </c>
      <c r="X46" s="168" t="str">
        <f t="shared" si="21"/>
        <v/>
      </c>
      <c r="Y46" s="169"/>
      <c r="Z46" s="218" t="str">
        <f t="shared" si="22"/>
        <v/>
      </c>
      <c r="AA46" s="219"/>
      <c r="AB46" s="218" t="str">
        <f t="shared" si="23"/>
        <v/>
      </c>
      <c r="AC46" s="222"/>
      <c r="AD46" s="223" t="str">
        <f t="shared" si="24"/>
        <v/>
      </c>
      <c r="AE46" s="219"/>
      <c r="AF46" s="218" t="str">
        <f t="shared" si="25"/>
        <v/>
      </c>
      <c r="AG46" s="219" t="e">
        <f t="shared" si="26"/>
        <v>#DIV/0!</v>
      </c>
      <c r="AH46" s="218" t="str">
        <f t="shared" si="27"/>
        <v/>
      </c>
      <c r="AI46" s="219"/>
      <c r="AJ46" s="218" t="str">
        <f t="shared" si="28"/>
        <v/>
      </c>
      <c r="AK46" s="219" t="e">
        <f t="shared" si="29"/>
        <v>#DIV/0!</v>
      </c>
      <c r="AL46" s="218" t="str">
        <f t="shared" si="30"/>
        <v/>
      </c>
      <c r="AM46" s="219" t="e">
        <f t="shared" si="8"/>
        <v>#DIV/0!</v>
      </c>
      <c r="AN46" s="220" t="str">
        <f t="shared" si="31"/>
        <v/>
      </c>
      <c r="AO46" s="221"/>
      <c r="AP46" s="168" t="str">
        <f t="shared" si="32"/>
        <v/>
      </c>
      <c r="AQ46" s="169"/>
      <c r="AR46" s="168" t="str">
        <f t="shared" si="33"/>
        <v/>
      </c>
      <c r="AS46" s="170"/>
      <c r="AT46" s="168" t="str">
        <f t="shared" si="34"/>
        <v/>
      </c>
      <c r="AU46" s="170" t="e">
        <f t="shared" si="35"/>
        <v>#DIV/0!</v>
      </c>
      <c r="AV46" s="168" t="str">
        <f t="shared" si="36"/>
        <v/>
      </c>
      <c r="AW46" s="217" t="e">
        <f>IF($D$4/$E$81*#REF!*$E$12&lt;0.01,"",$D$4/$E$81*#REF!*$E$12)</f>
        <v>#DIV/0!</v>
      </c>
      <c r="AZ46" s="171" t="str">
        <f t="shared" si="9"/>
        <v/>
      </c>
      <c r="BA46" s="171"/>
      <c r="BB46" s="171"/>
      <c r="BC46" s="171" t="str">
        <f t="shared" si="10"/>
        <v/>
      </c>
      <c r="BD46" s="171"/>
      <c r="BE46" s="171"/>
      <c r="BF46" s="164" t="str">
        <f t="shared" si="11"/>
        <v/>
      </c>
      <c r="BG46" s="164"/>
      <c r="BH46" s="164" t="str" cm="1">
        <f t="array" ref="BH46">IF(B46="","",SUMPRODUCT(($Q$2:$AM$32&gt;=AZ46)*($Q$2:$AM$32&lt;=BC46)*($AZ$2:$BV$32&gt;0)))</f>
        <v/>
      </c>
      <c r="BI46" s="164"/>
      <c r="BJ46" s="165" t="str" cm="1">
        <f t="array" ref="BJ46">IF($D$4="",IF(BC46="","",SUMPRODUCT(($Q$2:$AM$32&gt;=AZ46)*($Q$2:$AM$32&lt;=BC46)*($CA$2:$CW$32))),IF(BC46="","",SUMPRODUCT(($Q$2:$AM$32&gt;=AZ46)*($Q$2:$AM$32&lt;=BC46)*($AZ$2:$BV$32))))</f>
        <v/>
      </c>
      <c r="BK46" s="166"/>
      <c r="BL46" s="167"/>
      <c r="BM46" s="163" t="str">
        <f t="shared" si="37"/>
        <v/>
      </c>
      <c r="BN46" s="163"/>
      <c r="BO46" s="163"/>
    </row>
    <row r="47" spans="1:75" s="21" customFormat="1" ht="14.45" customHeight="1" x14ac:dyDescent="0.25">
      <c r="A47" s="51"/>
      <c r="B47" s="208"/>
      <c r="C47" s="209"/>
      <c r="D47" s="210" t="str">
        <f t="shared" si="38"/>
        <v/>
      </c>
      <c r="E47" s="211"/>
      <c r="F47" s="210" t="str" cm="1">
        <f t="array" ref="F47">IF(B47="","",SUMPRODUCT(($Q$2:$AM$32&gt;=A47)*($Q$2:$AM$32&lt;=B47)*($AZ$2:$BV$32&gt;0)))</f>
        <v/>
      </c>
      <c r="G47" s="211"/>
      <c r="H47" s="212" t="str" cm="1">
        <f t="array" ref="H47">IF(B47="","",SUMPRODUCT(($Q$2:$AM$32&gt;=A47)*($Q$2:$AM$32&lt;=B47)*($AZ$2:$BV$32)))</f>
        <v/>
      </c>
      <c r="I47" s="212"/>
      <c r="J47" s="213" t="str">
        <f t="shared" si="39"/>
        <v/>
      </c>
      <c r="K47" s="214"/>
      <c r="L47" s="214" t="str">
        <f t="shared" si="13"/>
        <v/>
      </c>
      <c r="M47" s="214"/>
      <c r="N47" s="215" t="str">
        <f t="shared" si="14"/>
        <v/>
      </c>
      <c r="O47" s="215"/>
      <c r="P47" s="214" t="str">
        <f t="shared" si="15"/>
        <v/>
      </c>
      <c r="Q47" s="214"/>
      <c r="R47" s="214" t="str">
        <f t="shared" si="16"/>
        <v/>
      </c>
      <c r="S47" s="216"/>
      <c r="T47" s="205" t="str">
        <f t="shared" si="17"/>
        <v/>
      </c>
      <c r="U47" s="204" t="e">
        <f t="shared" si="18"/>
        <v>#DIV/0!</v>
      </c>
      <c r="V47" s="172" t="str">
        <f t="shared" si="19"/>
        <v/>
      </c>
      <c r="W47" s="204" t="e">
        <f t="shared" si="20"/>
        <v>#DIV/0!</v>
      </c>
      <c r="X47" s="172" t="str">
        <f t="shared" si="21"/>
        <v/>
      </c>
      <c r="Y47" s="204"/>
      <c r="Z47" s="174" t="str">
        <f t="shared" si="22"/>
        <v/>
      </c>
      <c r="AA47" s="175"/>
      <c r="AB47" s="174" t="str">
        <f t="shared" si="23"/>
        <v/>
      </c>
      <c r="AC47" s="206"/>
      <c r="AD47" s="207" t="str">
        <f t="shared" si="24"/>
        <v/>
      </c>
      <c r="AE47" s="175"/>
      <c r="AF47" s="174" t="str">
        <f t="shared" si="25"/>
        <v/>
      </c>
      <c r="AG47" s="175" t="e">
        <f t="shared" si="26"/>
        <v>#DIV/0!</v>
      </c>
      <c r="AH47" s="174" t="str">
        <f t="shared" si="27"/>
        <v/>
      </c>
      <c r="AI47" s="175"/>
      <c r="AJ47" s="174" t="str">
        <f t="shared" si="28"/>
        <v/>
      </c>
      <c r="AK47" s="175" t="e">
        <f t="shared" si="29"/>
        <v>#DIV/0!</v>
      </c>
      <c r="AL47" s="174" t="str">
        <f t="shared" si="30"/>
        <v/>
      </c>
      <c r="AM47" s="175" t="e">
        <f t="shared" si="8"/>
        <v>#DIV/0!</v>
      </c>
      <c r="AN47" s="202" t="str">
        <f t="shared" si="31"/>
        <v/>
      </c>
      <c r="AO47" s="203"/>
      <c r="AP47" s="172" t="str">
        <f t="shared" si="32"/>
        <v/>
      </c>
      <c r="AQ47" s="204"/>
      <c r="AR47" s="172" t="str">
        <f t="shared" si="33"/>
        <v/>
      </c>
      <c r="AS47" s="201"/>
      <c r="AT47" s="172" t="str">
        <f t="shared" si="34"/>
        <v/>
      </c>
      <c r="AU47" s="201" t="e">
        <f t="shared" si="35"/>
        <v>#DIV/0!</v>
      </c>
      <c r="AV47" s="172" t="str">
        <f t="shared" si="36"/>
        <v/>
      </c>
      <c r="AW47" s="173" t="e">
        <f>IF($D$4/$E$81*#REF!*$E$12&lt;0.01,"",$D$4/$E$81*#REF!*$E$12)</f>
        <v>#DIV/0!</v>
      </c>
      <c r="AZ47" s="171" t="str">
        <f t="shared" si="9"/>
        <v/>
      </c>
      <c r="BA47" s="171"/>
      <c r="BB47" s="171"/>
      <c r="BC47" s="171" t="str">
        <f t="shared" si="10"/>
        <v/>
      </c>
      <c r="BD47" s="171"/>
      <c r="BE47" s="171"/>
      <c r="BF47" s="164" t="str">
        <f t="shared" si="11"/>
        <v/>
      </c>
      <c r="BG47" s="164"/>
      <c r="BH47" s="164" t="str" cm="1">
        <f t="array" ref="BH47">IF(B47="","",SUMPRODUCT(($Q$2:$AM$32&gt;=AZ47)*($Q$2:$AM$32&lt;=BC47)*($AZ$2:$BV$32&gt;0)))</f>
        <v/>
      </c>
      <c r="BI47" s="164"/>
      <c r="BJ47" s="165" t="str" cm="1">
        <f t="array" ref="BJ47">IF($D$4="",IF(BC47="","",SUMPRODUCT(($Q$2:$AM$32&gt;=AZ47)*($Q$2:$AM$32&lt;=BC47)*($CA$2:$CW$32))),IF(BC47="","",SUMPRODUCT(($Q$2:$AM$32&gt;=AZ47)*($Q$2:$AM$32&lt;=BC47)*($AZ$2:$BV$32))))</f>
        <v/>
      </c>
      <c r="BK47" s="166"/>
      <c r="BL47" s="167"/>
      <c r="BM47" s="163" t="str">
        <f t="shared" si="37"/>
        <v/>
      </c>
      <c r="BN47" s="163"/>
      <c r="BO47" s="163"/>
    </row>
    <row r="48" spans="1:75" s="21" customFormat="1" ht="14.45" customHeight="1" x14ac:dyDescent="0.25">
      <c r="A48" s="48"/>
      <c r="B48" s="236"/>
      <c r="C48" s="237"/>
      <c r="D48" s="230" t="str">
        <f t="shared" si="38"/>
        <v/>
      </c>
      <c r="E48" s="231"/>
      <c r="F48" s="230" t="str" cm="1">
        <f t="array" ref="F48">IF(B48="","",SUMPRODUCT(($Q$2:$AM$32&gt;=A48)*($Q$2:$AM$32&lt;=B48)*($AZ$2:$BV$32&gt;0)))</f>
        <v/>
      </c>
      <c r="G48" s="231"/>
      <c r="H48" s="232" t="str" cm="1">
        <f t="array" ref="H48">IF(B48="","",SUMPRODUCT(($Q$2:$AM$32&gt;=A48)*($Q$2:$AM$32&lt;=B48)*($AZ$2:$BV$32)))</f>
        <v/>
      </c>
      <c r="I48" s="232"/>
      <c r="J48" s="233" t="str">
        <f t="shared" si="39"/>
        <v/>
      </c>
      <c r="K48" s="224"/>
      <c r="L48" s="224" t="str">
        <f t="shared" si="13"/>
        <v/>
      </c>
      <c r="M48" s="224"/>
      <c r="N48" s="225" t="str">
        <f t="shared" si="14"/>
        <v/>
      </c>
      <c r="O48" s="225"/>
      <c r="P48" s="224" t="str">
        <f t="shared" si="15"/>
        <v/>
      </c>
      <c r="Q48" s="224"/>
      <c r="R48" s="224" t="str">
        <f t="shared" si="16"/>
        <v/>
      </c>
      <c r="S48" s="226"/>
      <c r="T48" s="227" t="str">
        <f t="shared" si="17"/>
        <v/>
      </c>
      <c r="U48" s="169" t="e">
        <f t="shared" si="18"/>
        <v>#DIV/0!</v>
      </c>
      <c r="V48" s="168" t="str">
        <f t="shared" si="19"/>
        <v/>
      </c>
      <c r="W48" s="169" t="e">
        <f t="shared" si="20"/>
        <v>#DIV/0!</v>
      </c>
      <c r="X48" s="168" t="str">
        <f t="shared" si="21"/>
        <v/>
      </c>
      <c r="Y48" s="169"/>
      <c r="Z48" s="218" t="str">
        <f t="shared" si="22"/>
        <v/>
      </c>
      <c r="AA48" s="219"/>
      <c r="AB48" s="218" t="str">
        <f t="shared" si="23"/>
        <v/>
      </c>
      <c r="AC48" s="222"/>
      <c r="AD48" s="223" t="str">
        <f t="shared" si="24"/>
        <v/>
      </c>
      <c r="AE48" s="219"/>
      <c r="AF48" s="218" t="str">
        <f t="shared" si="25"/>
        <v/>
      </c>
      <c r="AG48" s="219" t="e">
        <f t="shared" si="26"/>
        <v>#DIV/0!</v>
      </c>
      <c r="AH48" s="218" t="str">
        <f t="shared" si="27"/>
        <v/>
      </c>
      <c r="AI48" s="219"/>
      <c r="AJ48" s="218" t="str">
        <f t="shared" si="28"/>
        <v/>
      </c>
      <c r="AK48" s="219" t="e">
        <f t="shared" si="29"/>
        <v>#DIV/0!</v>
      </c>
      <c r="AL48" s="218" t="str">
        <f t="shared" si="30"/>
        <v/>
      </c>
      <c r="AM48" s="219" t="e">
        <f t="shared" si="8"/>
        <v>#DIV/0!</v>
      </c>
      <c r="AN48" s="220" t="str">
        <f t="shared" si="31"/>
        <v/>
      </c>
      <c r="AO48" s="221"/>
      <c r="AP48" s="168" t="str">
        <f t="shared" si="32"/>
        <v/>
      </c>
      <c r="AQ48" s="169"/>
      <c r="AR48" s="168" t="str">
        <f t="shared" si="33"/>
        <v/>
      </c>
      <c r="AS48" s="170"/>
      <c r="AT48" s="168" t="str">
        <f t="shared" si="34"/>
        <v/>
      </c>
      <c r="AU48" s="170" t="e">
        <f t="shared" si="35"/>
        <v>#DIV/0!</v>
      </c>
      <c r="AV48" s="168" t="str">
        <f t="shared" si="36"/>
        <v/>
      </c>
      <c r="AW48" s="217" t="e">
        <f>IF($D$4/$E$81*#REF!*$E$12&lt;0.01,"",$D$4/$E$81*#REF!*$E$12)</f>
        <v>#DIV/0!</v>
      </c>
      <c r="AZ48" s="171" t="str">
        <f t="shared" si="9"/>
        <v/>
      </c>
      <c r="BA48" s="171"/>
      <c r="BB48" s="171"/>
      <c r="BC48" s="171" t="str">
        <f t="shared" si="10"/>
        <v/>
      </c>
      <c r="BD48" s="171"/>
      <c r="BE48" s="171"/>
      <c r="BF48" s="164" t="str">
        <f t="shared" si="11"/>
        <v/>
      </c>
      <c r="BG48" s="164"/>
      <c r="BH48" s="164" t="str" cm="1">
        <f t="array" ref="BH48">IF(B48="","",SUMPRODUCT(($Q$2:$AM$32&gt;=AZ48)*($Q$2:$AM$32&lt;=BC48)*($AZ$2:$BV$32&gt;0)))</f>
        <v/>
      </c>
      <c r="BI48" s="164"/>
      <c r="BJ48" s="165" t="str" cm="1">
        <f t="array" ref="BJ48">IF($D$4="",IF(BC48="","",SUMPRODUCT(($Q$2:$AM$32&gt;=AZ48)*($Q$2:$AM$32&lt;=BC48)*($CA$2:$CW$32))),IF(BC48="","",SUMPRODUCT(($Q$2:$AM$32&gt;=AZ48)*($Q$2:$AM$32&lt;=BC48)*($AZ$2:$BV$32))))</f>
        <v/>
      </c>
      <c r="BK48" s="166"/>
      <c r="BL48" s="167"/>
      <c r="BM48" s="163" t="str">
        <f t="shared" si="37"/>
        <v/>
      </c>
      <c r="BN48" s="163"/>
      <c r="BO48" s="163"/>
    </row>
    <row r="49" spans="1:67" s="21" customFormat="1" ht="14.45" customHeight="1" x14ac:dyDescent="0.25">
      <c r="A49" s="49"/>
      <c r="B49" s="234"/>
      <c r="C49" s="235"/>
      <c r="D49" s="210" t="str">
        <f t="shared" si="38"/>
        <v/>
      </c>
      <c r="E49" s="211"/>
      <c r="F49" s="210" t="str" cm="1">
        <f t="array" ref="F49">IF(B49="","",SUMPRODUCT(($Q$2:$AM$32&gt;=A49)*($Q$2:$AM$32&lt;=B49)*($AZ$2:$BV$32&gt;0)))</f>
        <v/>
      </c>
      <c r="G49" s="211"/>
      <c r="H49" s="212" t="str" cm="1">
        <f t="array" ref="H49">IF(B49="","",SUMPRODUCT(($Q$2:$AM$32&gt;=A49)*($Q$2:$AM$32&lt;=B49)*($AZ$2:$BV$32)))</f>
        <v/>
      </c>
      <c r="I49" s="212"/>
      <c r="J49" s="213" t="str">
        <f t="shared" si="39"/>
        <v/>
      </c>
      <c r="K49" s="214"/>
      <c r="L49" s="214" t="str">
        <f t="shared" si="13"/>
        <v/>
      </c>
      <c r="M49" s="214"/>
      <c r="N49" s="215" t="str">
        <f t="shared" si="14"/>
        <v/>
      </c>
      <c r="O49" s="215"/>
      <c r="P49" s="214" t="str">
        <f t="shared" si="15"/>
        <v/>
      </c>
      <c r="Q49" s="214"/>
      <c r="R49" s="214" t="str">
        <f t="shared" si="16"/>
        <v/>
      </c>
      <c r="S49" s="216"/>
      <c r="T49" s="205" t="str">
        <f t="shared" si="17"/>
        <v/>
      </c>
      <c r="U49" s="204" t="e">
        <f t="shared" si="18"/>
        <v>#DIV/0!</v>
      </c>
      <c r="V49" s="172" t="str">
        <f t="shared" si="19"/>
        <v/>
      </c>
      <c r="W49" s="204" t="e">
        <f t="shared" si="20"/>
        <v>#DIV/0!</v>
      </c>
      <c r="X49" s="172" t="str">
        <f t="shared" si="21"/>
        <v/>
      </c>
      <c r="Y49" s="204"/>
      <c r="Z49" s="174" t="str">
        <f t="shared" si="22"/>
        <v/>
      </c>
      <c r="AA49" s="175"/>
      <c r="AB49" s="174" t="str">
        <f t="shared" si="23"/>
        <v/>
      </c>
      <c r="AC49" s="206"/>
      <c r="AD49" s="207" t="str">
        <f t="shared" si="24"/>
        <v/>
      </c>
      <c r="AE49" s="175"/>
      <c r="AF49" s="174" t="str">
        <f t="shared" si="25"/>
        <v/>
      </c>
      <c r="AG49" s="175" t="e">
        <f t="shared" si="26"/>
        <v>#DIV/0!</v>
      </c>
      <c r="AH49" s="174" t="str">
        <f t="shared" si="27"/>
        <v/>
      </c>
      <c r="AI49" s="175"/>
      <c r="AJ49" s="174" t="str">
        <f t="shared" si="28"/>
        <v/>
      </c>
      <c r="AK49" s="175" t="e">
        <f t="shared" si="29"/>
        <v>#DIV/0!</v>
      </c>
      <c r="AL49" s="174" t="str">
        <f t="shared" si="30"/>
        <v/>
      </c>
      <c r="AM49" s="175" t="e">
        <f t="shared" si="8"/>
        <v>#DIV/0!</v>
      </c>
      <c r="AN49" s="202" t="str">
        <f t="shared" si="31"/>
        <v/>
      </c>
      <c r="AO49" s="203"/>
      <c r="AP49" s="172" t="str">
        <f t="shared" si="32"/>
        <v/>
      </c>
      <c r="AQ49" s="204"/>
      <c r="AR49" s="172" t="str">
        <f t="shared" si="33"/>
        <v/>
      </c>
      <c r="AS49" s="201"/>
      <c r="AT49" s="172" t="str">
        <f t="shared" si="34"/>
        <v/>
      </c>
      <c r="AU49" s="201" t="e">
        <f t="shared" si="35"/>
        <v>#DIV/0!</v>
      </c>
      <c r="AV49" s="172" t="str">
        <f t="shared" si="36"/>
        <v/>
      </c>
      <c r="AW49" s="173" t="e">
        <f>IF($D$4/$E$81*#REF!*$E$12&lt;0.01,"",$D$4/$E$81*#REF!*$E$12)</f>
        <v>#DIV/0!</v>
      </c>
      <c r="AZ49" s="171" t="str">
        <f t="shared" si="9"/>
        <v/>
      </c>
      <c r="BA49" s="171"/>
      <c r="BB49" s="171"/>
      <c r="BC49" s="171" t="str">
        <f t="shared" si="10"/>
        <v/>
      </c>
      <c r="BD49" s="171"/>
      <c r="BE49" s="171"/>
      <c r="BF49" s="164" t="str">
        <f t="shared" si="11"/>
        <v/>
      </c>
      <c r="BG49" s="164"/>
      <c r="BH49" s="164" t="str" cm="1">
        <f t="array" ref="BH49">IF(B49="","",SUMPRODUCT(($Q$2:$AM$32&gt;=AZ49)*($Q$2:$AM$32&lt;=BC49)*($AZ$2:$BV$32&gt;0)))</f>
        <v/>
      </c>
      <c r="BI49" s="164"/>
      <c r="BJ49" s="165" t="str" cm="1">
        <f t="array" ref="BJ49">IF($D$4="",IF(BC49="","",SUMPRODUCT(($Q$2:$AM$32&gt;=AZ49)*($Q$2:$AM$32&lt;=BC49)*($CA$2:$CW$32))),IF(BC49="","",SUMPRODUCT(($Q$2:$AM$32&gt;=AZ49)*($Q$2:$AM$32&lt;=BC49)*($AZ$2:$BV$32))))</f>
        <v/>
      </c>
      <c r="BK49" s="166"/>
      <c r="BL49" s="167"/>
      <c r="BM49" s="163" t="str">
        <f t="shared" si="37"/>
        <v/>
      </c>
      <c r="BN49" s="163"/>
      <c r="BO49" s="163"/>
    </row>
    <row r="50" spans="1:67" s="21" customFormat="1" ht="14.45" customHeight="1" x14ac:dyDescent="0.25">
      <c r="A50" s="50"/>
      <c r="B50" s="228"/>
      <c r="C50" s="229"/>
      <c r="D50" s="230" t="str">
        <f t="shared" si="38"/>
        <v/>
      </c>
      <c r="E50" s="231"/>
      <c r="F50" s="230" t="str" cm="1">
        <f t="array" ref="F50">IF(B50="","",SUMPRODUCT(($Q$2:$AM$32&gt;=A50)*($Q$2:$AM$32&lt;=B50)*($AZ$2:$BV$32&gt;0)))</f>
        <v/>
      </c>
      <c r="G50" s="231"/>
      <c r="H50" s="232" t="str" cm="1">
        <f t="array" ref="H50">IF(B50="","",SUMPRODUCT(($Q$2:$AM$32&gt;=A50)*($Q$2:$AM$32&lt;=B50)*($AZ$2:$BV$32)))</f>
        <v/>
      </c>
      <c r="I50" s="232"/>
      <c r="J50" s="233" t="str">
        <f t="shared" si="39"/>
        <v/>
      </c>
      <c r="K50" s="224"/>
      <c r="L50" s="224" t="str">
        <f t="shared" si="13"/>
        <v/>
      </c>
      <c r="M50" s="224"/>
      <c r="N50" s="225" t="str">
        <f t="shared" si="14"/>
        <v/>
      </c>
      <c r="O50" s="225"/>
      <c r="P50" s="224" t="str">
        <f t="shared" si="15"/>
        <v/>
      </c>
      <c r="Q50" s="224"/>
      <c r="R50" s="224" t="str">
        <f t="shared" si="16"/>
        <v/>
      </c>
      <c r="S50" s="226"/>
      <c r="T50" s="227" t="str">
        <f t="shared" si="17"/>
        <v/>
      </c>
      <c r="U50" s="169" t="e">
        <f t="shared" si="18"/>
        <v>#DIV/0!</v>
      </c>
      <c r="V50" s="168" t="str">
        <f t="shared" si="19"/>
        <v/>
      </c>
      <c r="W50" s="169" t="e">
        <f t="shared" si="20"/>
        <v>#DIV/0!</v>
      </c>
      <c r="X50" s="168" t="str">
        <f t="shared" si="21"/>
        <v/>
      </c>
      <c r="Y50" s="169"/>
      <c r="Z50" s="218" t="str">
        <f t="shared" si="22"/>
        <v/>
      </c>
      <c r="AA50" s="219"/>
      <c r="AB50" s="218" t="str">
        <f t="shared" si="23"/>
        <v/>
      </c>
      <c r="AC50" s="222"/>
      <c r="AD50" s="223" t="str">
        <f t="shared" si="24"/>
        <v/>
      </c>
      <c r="AE50" s="219"/>
      <c r="AF50" s="218" t="str">
        <f t="shared" si="25"/>
        <v/>
      </c>
      <c r="AG50" s="219" t="e">
        <f t="shared" si="26"/>
        <v>#DIV/0!</v>
      </c>
      <c r="AH50" s="218" t="str">
        <f t="shared" si="27"/>
        <v/>
      </c>
      <c r="AI50" s="219"/>
      <c r="AJ50" s="218" t="str">
        <f t="shared" si="28"/>
        <v/>
      </c>
      <c r="AK50" s="219" t="e">
        <f t="shared" si="29"/>
        <v>#DIV/0!</v>
      </c>
      <c r="AL50" s="218" t="str">
        <f t="shared" si="30"/>
        <v/>
      </c>
      <c r="AM50" s="219" t="e">
        <f t="shared" si="8"/>
        <v>#DIV/0!</v>
      </c>
      <c r="AN50" s="220" t="str">
        <f t="shared" si="31"/>
        <v/>
      </c>
      <c r="AO50" s="221"/>
      <c r="AP50" s="168" t="str">
        <f t="shared" si="32"/>
        <v/>
      </c>
      <c r="AQ50" s="169"/>
      <c r="AR50" s="168" t="str">
        <f t="shared" si="33"/>
        <v/>
      </c>
      <c r="AS50" s="170"/>
      <c r="AT50" s="168" t="str">
        <f t="shared" si="34"/>
        <v/>
      </c>
      <c r="AU50" s="170" t="e">
        <f t="shared" si="35"/>
        <v>#DIV/0!</v>
      </c>
      <c r="AV50" s="168" t="str">
        <f t="shared" si="36"/>
        <v/>
      </c>
      <c r="AW50" s="217" t="e">
        <f>IF($D$4/$E$81*#REF!*$E$12&lt;0.01,"",$D$4/$E$81*#REF!*$E$12)</f>
        <v>#DIV/0!</v>
      </c>
      <c r="AZ50" s="171" t="str">
        <f t="shared" si="9"/>
        <v/>
      </c>
      <c r="BA50" s="171"/>
      <c r="BB50" s="171"/>
      <c r="BC50" s="171" t="str">
        <f t="shared" si="10"/>
        <v/>
      </c>
      <c r="BD50" s="171"/>
      <c r="BE50" s="171"/>
      <c r="BF50" s="164" t="str">
        <f t="shared" si="11"/>
        <v/>
      </c>
      <c r="BG50" s="164"/>
      <c r="BH50" s="164" t="str" cm="1">
        <f t="array" ref="BH50">IF(B50="","",SUMPRODUCT(($Q$2:$AM$32&gt;=AZ50)*($Q$2:$AM$32&lt;=BC50)*($AZ$2:$BV$32&gt;0)))</f>
        <v/>
      </c>
      <c r="BI50" s="164"/>
      <c r="BJ50" s="165" t="str" cm="1">
        <f t="array" ref="BJ50">IF($D$4="",IF(BC50="","",SUMPRODUCT(($Q$2:$AM$32&gt;=AZ50)*($Q$2:$AM$32&lt;=BC50)*($CA$2:$CW$32))),IF(BC50="","",SUMPRODUCT(($Q$2:$AM$32&gt;=AZ50)*($Q$2:$AM$32&lt;=BC50)*($AZ$2:$BV$32))))</f>
        <v/>
      </c>
      <c r="BK50" s="166"/>
      <c r="BL50" s="167"/>
      <c r="BM50" s="163" t="str">
        <f t="shared" si="37"/>
        <v/>
      </c>
      <c r="BN50" s="163"/>
      <c r="BO50" s="163"/>
    </row>
    <row r="51" spans="1:67" s="21" customFormat="1" ht="14.45" customHeight="1" x14ac:dyDescent="0.25">
      <c r="A51" s="51"/>
      <c r="B51" s="208"/>
      <c r="C51" s="209"/>
      <c r="D51" s="210" t="str">
        <f t="shared" si="38"/>
        <v/>
      </c>
      <c r="E51" s="211"/>
      <c r="F51" s="210" t="str" cm="1">
        <f t="array" ref="F51">IF(B51="","",SUMPRODUCT(($Q$2:$AM$32&gt;=A51)*($Q$2:$AM$32&lt;=B51)*($AZ$2:$BV$32&gt;0)))</f>
        <v/>
      </c>
      <c r="G51" s="211"/>
      <c r="H51" s="212" t="str" cm="1">
        <f t="array" ref="H51">IF(B51="","",SUMPRODUCT(($Q$2:$AM$32&gt;=A51)*($Q$2:$AM$32&lt;=B51)*($AZ$2:$BV$32)))</f>
        <v/>
      </c>
      <c r="I51" s="212"/>
      <c r="J51" s="213" t="str">
        <f t="shared" si="39"/>
        <v/>
      </c>
      <c r="K51" s="214"/>
      <c r="L51" s="214" t="str">
        <f t="shared" si="13"/>
        <v/>
      </c>
      <c r="M51" s="214"/>
      <c r="N51" s="215" t="str">
        <f t="shared" si="14"/>
        <v/>
      </c>
      <c r="O51" s="215"/>
      <c r="P51" s="214" t="str">
        <f t="shared" si="15"/>
        <v/>
      </c>
      <c r="Q51" s="214"/>
      <c r="R51" s="214" t="str">
        <f t="shared" si="16"/>
        <v/>
      </c>
      <c r="S51" s="216"/>
      <c r="T51" s="205" t="str">
        <f t="shared" si="17"/>
        <v/>
      </c>
      <c r="U51" s="204" t="e">
        <f t="shared" si="18"/>
        <v>#DIV/0!</v>
      </c>
      <c r="V51" s="172" t="str">
        <f t="shared" si="19"/>
        <v/>
      </c>
      <c r="W51" s="204" t="e">
        <f t="shared" si="20"/>
        <v>#DIV/0!</v>
      </c>
      <c r="X51" s="172" t="str">
        <f t="shared" si="21"/>
        <v/>
      </c>
      <c r="Y51" s="204"/>
      <c r="Z51" s="174" t="str">
        <f t="shared" si="22"/>
        <v/>
      </c>
      <c r="AA51" s="175"/>
      <c r="AB51" s="174" t="str">
        <f t="shared" si="23"/>
        <v/>
      </c>
      <c r="AC51" s="206"/>
      <c r="AD51" s="207" t="str">
        <f t="shared" si="24"/>
        <v/>
      </c>
      <c r="AE51" s="175"/>
      <c r="AF51" s="174" t="str">
        <f t="shared" si="25"/>
        <v/>
      </c>
      <c r="AG51" s="175" t="e">
        <f t="shared" si="26"/>
        <v>#DIV/0!</v>
      </c>
      <c r="AH51" s="174" t="str">
        <f t="shared" si="27"/>
        <v/>
      </c>
      <c r="AI51" s="175"/>
      <c r="AJ51" s="174" t="str">
        <f t="shared" si="28"/>
        <v/>
      </c>
      <c r="AK51" s="175" t="e">
        <f t="shared" si="29"/>
        <v>#DIV/0!</v>
      </c>
      <c r="AL51" s="174" t="str">
        <f t="shared" si="30"/>
        <v/>
      </c>
      <c r="AM51" s="175" t="e">
        <f t="shared" si="8"/>
        <v>#DIV/0!</v>
      </c>
      <c r="AN51" s="202" t="str">
        <f t="shared" si="31"/>
        <v/>
      </c>
      <c r="AO51" s="203"/>
      <c r="AP51" s="172" t="str">
        <f t="shared" si="32"/>
        <v/>
      </c>
      <c r="AQ51" s="204"/>
      <c r="AR51" s="172" t="str">
        <f t="shared" si="33"/>
        <v/>
      </c>
      <c r="AS51" s="201"/>
      <c r="AT51" s="172" t="str">
        <f t="shared" si="34"/>
        <v/>
      </c>
      <c r="AU51" s="201" t="e">
        <f t="shared" si="35"/>
        <v>#DIV/0!</v>
      </c>
      <c r="AV51" s="172" t="str">
        <f t="shared" si="36"/>
        <v/>
      </c>
      <c r="AW51" s="173" t="e">
        <f>IF($D$4/$E$81*#REF!*$E$12&lt;0.01,"",$D$4/$E$81*#REF!*$E$12)</f>
        <v>#DIV/0!</v>
      </c>
      <c r="AZ51" s="171" t="str">
        <f t="shared" si="9"/>
        <v/>
      </c>
      <c r="BA51" s="171"/>
      <c r="BB51" s="171"/>
      <c r="BC51" s="171" t="str">
        <f t="shared" si="10"/>
        <v/>
      </c>
      <c r="BD51" s="171"/>
      <c r="BE51" s="171"/>
      <c r="BF51" s="164" t="str">
        <f t="shared" si="11"/>
        <v/>
      </c>
      <c r="BG51" s="164"/>
      <c r="BH51" s="164" t="str" cm="1">
        <f t="array" ref="BH51">IF(B51="","",SUMPRODUCT(($Q$2:$AM$32&gt;=AZ51)*($Q$2:$AM$32&lt;=BC51)*($AZ$2:$BV$32&gt;0)))</f>
        <v/>
      </c>
      <c r="BI51" s="164"/>
      <c r="BJ51" s="165" t="str" cm="1">
        <f t="array" ref="BJ51">IF($D$4="",IF(BC51="","",SUMPRODUCT(($Q$2:$AM$32&gt;=AZ51)*($Q$2:$AM$32&lt;=BC51)*($CA$2:$CW$32))),IF(BC51="","",SUMPRODUCT(($Q$2:$AM$32&gt;=AZ51)*($Q$2:$AM$32&lt;=BC51)*($AZ$2:$BV$32))))</f>
        <v/>
      </c>
      <c r="BK51" s="166"/>
      <c r="BL51" s="167"/>
      <c r="BM51" s="163" t="str">
        <f t="shared" si="37"/>
        <v/>
      </c>
      <c r="BN51" s="163"/>
      <c r="BO51" s="163"/>
    </row>
    <row r="52" spans="1:67" s="21" customFormat="1" ht="14.45" customHeight="1" x14ac:dyDescent="0.25">
      <c r="A52" s="48"/>
      <c r="B52" s="236"/>
      <c r="C52" s="237"/>
      <c r="D52" s="230" t="str">
        <f t="shared" si="38"/>
        <v/>
      </c>
      <c r="E52" s="231"/>
      <c r="F52" s="230" t="str" cm="1">
        <f t="array" ref="F52">IF(B52="","",SUMPRODUCT(($Q$2:$AM$32&gt;=A52)*($Q$2:$AM$32&lt;=B52)*($AZ$2:$BV$32&gt;0)))</f>
        <v/>
      </c>
      <c r="G52" s="231"/>
      <c r="H52" s="232" t="str" cm="1">
        <f t="array" ref="H52">IF(B52="","",SUMPRODUCT(($Q$2:$AM$32&gt;=A52)*($Q$2:$AM$32&lt;=B52)*($AZ$2:$BV$32)))</f>
        <v/>
      </c>
      <c r="I52" s="232"/>
      <c r="J52" s="233" t="str">
        <f t="shared" si="39"/>
        <v/>
      </c>
      <c r="K52" s="224"/>
      <c r="L52" s="224" t="str">
        <f t="shared" si="13"/>
        <v/>
      </c>
      <c r="M52" s="224"/>
      <c r="N52" s="225" t="str">
        <f t="shared" si="14"/>
        <v/>
      </c>
      <c r="O52" s="225"/>
      <c r="P52" s="224" t="str">
        <f t="shared" si="15"/>
        <v/>
      </c>
      <c r="Q52" s="224"/>
      <c r="R52" s="224" t="str">
        <f t="shared" si="16"/>
        <v/>
      </c>
      <c r="S52" s="226"/>
      <c r="T52" s="227" t="str">
        <f t="shared" si="17"/>
        <v/>
      </c>
      <c r="U52" s="169" t="e">
        <f t="shared" si="18"/>
        <v>#DIV/0!</v>
      </c>
      <c r="V52" s="168" t="str">
        <f t="shared" si="19"/>
        <v/>
      </c>
      <c r="W52" s="169" t="e">
        <f t="shared" si="20"/>
        <v>#DIV/0!</v>
      </c>
      <c r="X52" s="168" t="str">
        <f t="shared" si="21"/>
        <v/>
      </c>
      <c r="Y52" s="169"/>
      <c r="Z52" s="218" t="str">
        <f t="shared" si="22"/>
        <v/>
      </c>
      <c r="AA52" s="219"/>
      <c r="AB52" s="218" t="str">
        <f t="shared" si="23"/>
        <v/>
      </c>
      <c r="AC52" s="222"/>
      <c r="AD52" s="223" t="str">
        <f t="shared" si="24"/>
        <v/>
      </c>
      <c r="AE52" s="219"/>
      <c r="AF52" s="218" t="str">
        <f t="shared" si="25"/>
        <v/>
      </c>
      <c r="AG52" s="219" t="e">
        <f t="shared" si="26"/>
        <v>#DIV/0!</v>
      </c>
      <c r="AH52" s="218" t="str">
        <f t="shared" si="27"/>
        <v/>
      </c>
      <c r="AI52" s="219"/>
      <c r="AJ52" s="218" t="str">
        <f t="shared" si="28"/>
        <v/>
      </c>
      <c r="AK52" s="219" t="e">
        <f t="shared" si="29"/>
        <v>#DIV/0!</v>
      </c>
      <c r="AL52" s="218" t="str">
        <f t="shared" si="30"/>
        <v/>
      </c>
      <c r="AM52" s="219" t="e">
        <f t="shared" si="8"/>
        <v>#DIV/0!</v>
      </c>
      <c r="AN52" s="220" t="str">
        <f t="shared" si="31"/>
        <v/>
      </c>
      <c r="AO52" s="221"/>
      <c r="AP52" s="168" t="str">
        <f t="shared" si="32"/>
        <v/>
      </c>
      <c r="AQ52" s="169"/>
      <c r="AR52" s="168" t="str">
        <f t="shared" si="33"/>
        <v/>
      </c>
      <c r="AS52" s="170"/>
      <c r="AT52" s="168" t="str">
        <f t="shared" si="34"/>
        <v/>
      </c>
      <c r="AU52" s="170" t="e">
        <f t="shared" si="35"/>
        <v>#DIV/0!</v>
      </c>
      <c r="AV52" s="168" t="str">
        <f t="shared" si="36"/>
        <v/>
      </c>
      <c r="AW52" s="217" t="e">
        <f>IF($D$4/$E$81*#REF!*$E$12&lt;0.01,"",$D$4/$E$81*#REF!*$E$12)</f>
        <v>#DIV/0!</v>
      </c>
      <c r="AZ52" s="171" t="str">
        <f t="shared" si="9"/>
        <v/>
      </c>
      <c r="BA52" s="171"/>
      <c r="BB52" s="171"/>
      <c r="BC52" s="171" t="str">
        <f t="shared" si="10"/>
        <v/>
      </c>
      <c r="BD52" s="171"/>
      <c r="BE52" s="171"/>
      <c r="BF52" s="164" t="str">
        <f t="shared" si="11"/>
        <v/>
      </c>
      <c r="BG52" s="164"/>
      <c r="BH52" s="164" t="str" cm="1">
        <f t="array" ref="BH52">IF(B52="","",SUMPRODUCT(($Q$2:$AM$32&gt;=AZ52)*($Q$2:$AM$32&lt;=BC52)*($AZ$2:$BV$32&gt;0)))</f>
        <v/>
      </c>
      <c r="BI52" s="164"/>
      <c r="BJ52" s="165" t="str" cm="1">
        <f t="array" ref="BJ52">IF($D$4="",IF(BC52="","",SUMPRODUCT(($Q$2:$AM$32&gt;=AZ52)*($Q$2:$AM$32&lt;=BC52)*($CA$2:$CW$32))),IF(BC52="","",SUMPRODUCT(($Q$2:$AM$32&gt;=AZ52)*($Q$2:$AM$32&lt;=BC52)*($AZ$2:$BV$32))))</f>
        <v/>
      </c>
      <c r="BK52" s="166"/>
      <c r="BL52" s="167"/>
      <c r="BM52" s="163" t="str">
        <f t="shared" si="37"/>
        <v/>
      </c>
      <c r="BN52" s="163"/>
      <c r="BO52" s="163"/>
    </row>
    <row r="53" spans="1:67" s="21" customFormat="1" ht="14.45" customHeight="1" x14ac:dyDescent="0.25">
      <c r="A53" s="49"/>
      <c r="B53" s="234"/>
      <c r="C53" s="235"/>
      <c r="D53" s="210" t="str">
        <f t="shared" si="38"/>
        <v/>
      </c>
      <c r="E53" s="211"/>
      <c r="F53" s="210" t="str" cm="1">
        <f t="array" ref="F53">IF(B53="","",SUMPRODUCT(($Q$2:$AM$32&gt;=A53)*($Q$2:$AM$32&lt;=B53)*($AZ$2:$BV$32&gt;0)))</f>
        <v/>
      </c>
      <c r="G53" s="211"/>
      <c r="H53" s="212" t="str" cm="1">
        <f t="array" ref="H53">IF(B53="","",SUMPRODUCT(($Q$2:$AM$32&gt;=A53)*($Q$2:$AM$32&lt;=B53)*($AZ$2:$BV$32)))</f>
        <v/>
      </c>
      <c r="I53" s="212"/>
      <c r="J53" s="213" t="str">
        <f t="shared" si="39"/>
        <v/>
      </c>
      <c r="K53" s="214"/>
      <c r="L53" s="214" t="str">
        <f t="shared" si="13"/>
        <v/>
      </c>
      <c r="M53" s="214"/>
      <c r="N53" s="215" t="str">
        <f t="shared" si="14"/>
        <v/>
      </c>
      <c r="O53" s="215"/>
      <c r="P53" s="214" t="str">
        <f t="shared" si="15"/>
        <v/>
      </c>
      <c r="Q53" s="214"/>
      <c r="R53" s="214" t="str">
        <f t="shared" si="16"/>
        <v/>
      </c>
      <c r="S53" s="216"/>
      <c r="T53" s="205" t="str">
        <f t="shared" si="17"/>
        <v/>
      </c>
      <c r="U53" s="204" t="e">
        <f t="shared" si="18"/>
        <v>#DIV/0!</v>
      </c>
      <c r="V53" s="172" t="str">
        <f t="shared" si="19"/>
        <v/>
      </c>
      <c r="W53" s="204" t="e">
        <f t="shared" si="20"/>
        <v>#DIV/0!</v>
      </c>
      <c r="X53" s="172" t="str">
        <f t="shared" si="21"/>
        <v/>
      </c>
      <c r="Y53" s="204"/>
      <c r="Z53" s="174" t="str">
        <f t="shared" si="22"/>
        <v/>
      </c>
      <c r="AA53" s="175"/>
      <c r="AB53" s="174" t="str">
        <f t="shared" si="23"/>
        <v/>
      </c>
      <c r="AC53" s="206"/>
      <c r="AD53" s="207" t="str">
        <f t="shared" si="24"/>
        <v/>
      </c>
      <c r="AE53" s="175"/>
      <c r="AF53" s="174" t="str">
        <f t="shared" si="25"/>
        <v/>
      </c>
      <c r="AG53" s="175" t="e">
        <f t="shared" si="26"/>
        <v>#DIV/0!</v>
      </c>
      <c r="AH53" s="174" t="str">
        <f t="shared" si="27"/>
        <v/>
      </c>
      <c r="AI53" s="175"/>
      <c r="AJ53" s="174" t="str">
        <f t="shared" si="28"/>
        <v/>
      </c>
      <c r="AK53" s="175" t="e">
        <f t="shared" si="29"/>
        <v>#DIV/0!</v>
      </c>
      <c r="AL53" s="174" t="str">
        <f t="shared" si="30"/>
        <v/>
      </c>
      <c r="AM53" s="175" t="e">
        <f t="shared" si="8"/>
        <v>#DIV/0!</v>
      </c>
      <c r="AN53" s="202" t="str">
        <f t="shared" si="31"/>
        <v/>
      </c>
      <c r="AO53" s="203"/>
      <c r="AP53" s="172" t="str">
        <f t="shared" si="32"/>
        <v/>
      </c>
      <c r="AQ53" s="204"/>
      <c r="AR53" s="172" t="str">
        <f t="shared" si="33"/>
        <v/>
      </c>
      <c r="AS53" s="201"/>
      <c r="AT53" s="172" t="str">
        <f t="shared" si="34"/>
        <v/>
      </c>
      <c r="AU53" s="201" t="e">
        <f t="shared" si="35"/>
        <v>#DIV/0!</v>
      </c>
      <c r="AV53" s="172" t="str">
        <f t="shared" si="36"/>
        <v/>
      </c>
      <c r="AW53" s="173" t="e">
        <f>IF($D$4/$E$81*#REF!*$E$12&lt;0.01,"",$D$4/$E$81*#REF!*$E$12)</f>
        <v>#DIV/0!</v>
      </c>
      <c r="AZ53" s="171" t="str">
        <f t="shared" si="9"/>
        <v/>
      </c>
      <c r="BA53" s="171"/>
      <c r="BB53" s="171"/>
      <c r="BC53" s="171" t="str">
        <f t="shared" si="10"/>
        <v/>
      </c>
      <c r="BD53" s="171"/>
      <c r="BE53" s="171"/>
      <c r="BF53" s="164" t="str">
        <f t="shared" si="11"/>
        <v/>
      </c>
      <c r="BG53" s="164"/>
      <c r="BH53" s="164" t="str" cm="1">
        <f t="array" ref="BH53">IF(B53="","",SUMPRODUCT(($Q$2:$AM$32&gt;=AZ53)*($Q$2:$AM$32&lt;=BC53)*($AZ$2:$BV$32&gt;0)))</f>
        <v/>
      </c>
      <c r="BI53" s="164"/>
      <c r="BJ53" s="165" t="str" cm="1">
        <f t="array" ref="BJ53">IF($D$4="",IF(BC53="","",SUMPRODUCT(($Q$2:$AM$32&gt;=AZ53)*($Q$2:$AM$32&lt;=BC53)*($CA$2:$CW$32))),IF(BC53="","",SUMPRODUCT(($Q$2:$AM$32&gt;=AZ53)*($Q$2:$AM$32&lt;=BC53)*($AZ$2:$BV$32))))</f>
        <v/>
      </c>
      <c r="BK53" s="166"/>
      <c r="BL53" s="167"/>
      <c r="BM53" s="163" t="str">
        <f t="shared" si="37"/>
        <v/>
      </c>
      <c r="BN53" s="163"/>
      <c r="BO53" s="163"/>
    </row>
    <row r="54" spans="1:67" s="21" customFormat="1" ht="14.45" customHeight="1" x14ac:dyDescent="0.25">
      <c r="A54" s="50"/>
      <c r="B54" s="228"/>
      <c r="C54" s="229"/>
      <c r="D54" s="230" t="str">
        <f t="shared" si="38"/>
        <v/>
      </c>
      <c r="E54" s="231"/>
      <c r="F54" s="230" t="str" cm="1">
        <f t="array" ref="F54">IF(B54="","",SUMPRODUCT(($Q$2:$AM$32&gt;=A54)*($Q$2:$AM$32&lt;=B54)*($AZ$2:$BV$32&gt;0)))</f>
        <v/>
      </c>
      <c r="G54" s="231"/>
      <c r="H54" s="232" t="str" cm="1">
        <f t="array" ref="H54">IF(B54="","",SUMPRODUCT(($Q$2:$AM$32&gt;=A54)*($Q$2:$AM$32&lt;=B54)*($AZ$2:$BV$32)))</f>
        <v/>
      </c>
      <c r="I54" s="232"/>
      <c r="J54" s="233" t="str">
        <f t="shared" si="39"/>
        <v/>
      </c>
      <c r="K54" s="224"/>
      <c r="L54" s="224" t="str">
        <f t="shared" si="13"/>
        <v/>
      </c>
      <c r="M54" s="224"/>
      <c r="N54" s="225" t="str">
        <f t="shared" si="14"/>
        <v/>
      </c>
      <c r="O54" s="225"/>
      <c r="P54" s="224" t="str">
        <f t="shared" si="15"/>
        <v/>
      </c>
      <c r="Q54" s="224"/>
      <c r="R54" s="224" t="str">
        <f t="shared" si="16"/>
        <v/>
      </c>
      <c r="S54" s="226"/>
      <c r="T54" s="227" t="str">
        <f t="shared" si="17"/>
        <v/>
      </c>
      <c r="U54" s="169" t="e">
        <f t="shared" si="18"/>
        <v>#DIV/0!</v>
      </c>
      <c r="V54" s="168" t="str">
        <f t="shared" si="19"/>
        <v/>
      </c>
      <c r="W54" s="169" t="e">
        <f t="shared" si="20"/>
        <v>#DIV/0!</v>
      </c>
      <c r="X54" s="168" t="str">
        <f t="shared" si="21"/>
        <v/>
      </c>
      <c r="Y54" s="169"/>
      <c r="Z54" s="218" t="str">
        <f t="shared" si="22"/>
        <v/>
      </c>
      <c r="AA54" s="219"/>
      <c r="AB54" s="218" t="str">
        <f t="shared" si="23"/>
        <v/>
      </c>
      <c r="AC54" s="222"/>
      <c r="AD54" s="223" t="str">
        <f t="shared" si="24"/>
        <v/>
      </c>
      <c r="AE54" s="219"/>
      <c r="AF54" s="218" t="str">
        <f t="shared" si="25"/>
        <v/>
      </c>
      <c r="AG54" s="219" t="e">
        <f t="shared" si="26"/>
        <v>#DIV/0!</v>
      </c>
      <c r="AH54" s="218" t="str">
        <f t="shared" si="27"/>
        <v/>
      </c>
      <c r="AI54" s="219"/>
      <c r="AJ54" s="218" t="str">
        <f t="shared" si="28"/>
        <v/>
      </c>
      <c r="AK54" s="219" t="e">
        <f t="shared" si="29"/>
        <v>#DIV/0!</v>
      </c>
      <c r="AL54" s="218" t="str">
        <f t="shared" si="30"/>
        <v/>
      </c>
      <c r="AM54" s="219" t="e">
        <f t="shared" si="8"/>
        <v>#DIV/0!</v>
      </c>
      <c r="AN54" s="220" t="str">
        <f t="shared" si="31"/>
        <v/>
      </c>
      <c r="AO54" s="221"/>
      <c r="AP54" s="168" t="str">
        <f t="shared" si="32"/>
        <v/>
      </c>
      <c r="AQ54" s="169"/>
      <c r="AR54" s="168" t="str">
        <f t="shared" si="33"/>
        <v/>
      </c>
      <c r="AS54" s="170"/>
      <c r="AT54" s="168" t="str">
        <f t="shared" si="34"/>
        <v/>
      </c>
      <c r="AU54" s="170" t="e">
        <f t="shared" si="35"/>
        <v>#DIV/0!</v>
      </c>
      <c r="AV54" s="168" t="str">
        <f t="shared" si="36"/>
        <v/>
      </c>
      <c r="AW54" s="217" t="e">
        <f>IF($D$4/$E$81*#REF!*$E$12&lt;0.01,"",$D$4/$E$81*#REF!*$E$12)</f>
        <v>#DIV/0!</v>
      </c>
      <c r="AZ54" s="171" t="str">
        <f t="shared" si="9"/>
        <v/>
      </c>
      <c r="BA54" s="171"/>
      <c r="BB54" s="171"/>
      <c r="BC54" s="171" t="str">
        <f t="shared" si="10"/>
        <v/>
      </c>
      <c r="BD54" s="171"/>
      <c r="BE54" s="171"/>
      <c r="BF54" s="164" t="str">
        <f t="shared" si="11"/>
        <v/>
      </c>
      <c r="BG54" s="164"/>
      <c r="BH54" s="164" t="str" cm="1">
        <f t="array" ref="BH54">IF(B54="","",SUMPRODUCT(($Q$2:$AM$32&gt;=AZ54)*($Q$2:$AM$32&lt;=BC54)*($AZ$2:$BV$32&gt;0)))</f>
        <v/>
      </c>
      <c r="BI54" s="164"/>
      <c r="BJ54" s="165" t="str" cm="1">
        <f t="array" ref="BJ54">IF($D$4="",IF(BC54="","",SUMPRODUCT(($Q$2:$AM$32&gt;=AZ54)*($Q$2:$AM$32&lt;=BC54)*($CA$2:$CW$32))),IF(BC54="","",SUMPRODUCT(($Q$2:$AM$32&gt;=AZ54)*($Q$2:$AM$32&lt;=BC54)*($AZ$2:$BV$32))))</f>
        <v/>
      </c>
      <c r="BK54" s="166"/>
      <c r="BL54" s="167"/>
      <c r="BM54" s="163" t="str">
        <f t="shared" si="37"/>
        <v/>
      </c>
      <c r="BN54" s="163"/>
      <c r="BO54" s="163"/>
    </row>
    <row r="55" spans="1:67" s="21" customFormat="1" ht="14.45" customHeight="1" x14ac:dyDescent="0.25">
      <c r="A55" s="51"/>
      <c r="B55" s="208"/>
      <c r="C55" s="209"/>
      <c r="D55" s="210" t="str">
        <f t="shared" si="38"/>
        <v/>
      </c>
      <c r="E55" s="211"/>
      <c r="F55" s="210" t="str" cm="1">
        <f t="array" ref="F55">IF(B55="","",SUMPRODUCT(($Q$2:$AM$32&gt;=A55)*($Q$2:$AM$32&lt;=B55)*($AZ$2:$BV$32&gt;0)))</f>
        <v/>
      </c>
      <c r="G55" s="211"/>
      <c r="H55" s="212" t="str" cm="1">
        <f t="array" ref="H55">IF(B55="","",SUMPRODUCT(($Q$2:$AM$32&gt;=A55)*($Q$2:$AM$32&lt;=B55)*($AZ$2:$BV$32)))</f>
        <v/>
      </c>
      <c r="I55" s="212"/>
      <c r="J55" s="213" t="str">
        <f t="shared" si="39"/>
        <v/>
      </c>
      <c r="K55" s="214"/>
      <c r="L55" s="214" t="str">
        <f t="shared" si="13"/>
        <v/>
      </c>
      <c r="M55" s="214"/>
      <c r="N55" s="215" t="str">
        <f t="shared" si="14"/>
        <v/>
      </c>
      <c r="O55" s="215"/>
      <c r="P55" s="214" t="str">
        <f t="shared" si="15"/>
        <v/>
      </c>
      <c r="Q55" s="214"/>
      <c r="R55" s="214" t="str">
        <f t="shared" si="16"/>
        <v/>
      </c>
      <c r="S55" s="216"/>
      <c r="T55" s="205" t="str">
        <f t="shared" si="17"/>
        <v/>
      </c>
      <c r="U55" s="204" t="e">
        <f t="shared" si="18"/>
        <v>#DIV/0!</v>
      </c>
      <c r="V55" s="172" t="str">
        <f t="shared" si="19"/>
        <v/>
      </c>
      <c r="W55" s="204" t="e">
        <f t="shared" si="20"/>
        <v>#DIV/0!</v>
      </c>
      <c r="X55" s="172" t="str">
        <f t="shared" si="21"/>
        <v/>
      </c>
      <c r="Y55" s="204"/>
      <c r="Z55" s="174" t="str">
        <f t="shared" si="22"/>
        <v/>
      </c>
      <c r="AA55" s="175"/>
      <c r="AB55" s="174" t="str">
        <f t="shared" si="23"/>
        <v/>
      </c>
      <c r="AC55" s="206"/>
      <c r="AD55" s="207" t="str">
        <f t="shared" si="24"/>
        <v/>
      </c>
      <c r="AE55" s="175"/>
      <c r="AF55" s="174" t="str">
        <f t="shared" si="25"/>
        <v/>
      </c>
      <c r="AG55" s="175" t="e">
        <f t="shared" si="26"/>
        <v>#DIV/0!</v>
      </c>
      <c r="AH55" s="174" t="str">
        <f t="shared" si="27"/>
        <v/>
      </c>
      <c r="AI55" s="175"/>
      <c r="AJ55" s="174" t="str">
        <f t="shared" si="28"/>
        <v/>
      </c>
      <c r="AK55" s="175" t="e">
        <f t="shared" si="29"/>
        <v>#DIV/0!</v>
      </c>
      <c r="AL55" s="174" t="str">
        <f t="shared" si="30"/>
        <v/>
      </c>
      <c r="AM55" s="175" t="e">
        <f t="shared" si="8"/>
        <v>#DIV/0!</v>
      </c>
      <c r="AN55" s="202" t="str">
        <f t="shared" si="31"/>
        <v/>
      </c>
      <c r="AO55" s="203"/>
      <c r="AP55" s="172" t="str">
        <f t="shared" si="32"/>
        <v/>
      </c>
      <c r="AQ55" s="204"/>
      <c r="AR55" s="172" t="str">
        <f t="shared" si="33"/>
        <v/>
      </c>
      <c r="AS55" s="201"/>
      <c r="AT55" s="172" t="str">
        <f t="shared" si="34"/>
        <v/>
      </c>
      <c r="AU55" s="201" t="e">
        <f t="shared" si="35"/>
        <v>#DIV/0!</v>
      </c>
      <c r="AV55" s="172" t="str">
        <f t="shared" si="36"/>
        <v/>
      </c>
      <c r="AW55" s="173" t="e">
        <f>IF($D$4/$E$81*#REF!*$E$12&lt;0.01,"",$D$4/$E$81*#REF!*$E$12)</f>
        <v>#DIV/0!</v>
      </c>
      <c r="AZ55" s="171" t="str">
        <f t="shared" si="9"/>
        <v/>
      </c>
      <c r="BA55" s="171"/>
      <c r="BB55" s="171"/>
      <c r="BC55" s="171" t="str">
        <f t="shared" si="10"/>
        <v/>
      </c>
      <c r="BD55" s="171"/>
      <c r="BE55" s="171"/>
      <c r="BF55" s="164" t="str">
        <f t="shared" si="11"/>
        <v/>
      </c>
      <c r="BG55" s="164"/>
      <c r="BH55" s="164" t="str" cm="1">
        <f t="array" ref="BH55">IF(B55="","",SUMPRODUCT(($Q$2:$AM$32&gt;=AZ55)*($Q$2:$AM$32&lt;=BC55)*($AZ$2:$BV$32&gt;0)))</f>
        <v/>
      </c>
      <c r="BI55" s="164"/>
      <c r="BJ55" s="165" t="str" cm="1">
        <f t="array" ref="BJ55">IF($D$4="",IF(BC55="","",SUMPRODUCT(($Q$2:$AM$32&gt;=AZ55)*($Q$2:$AM$32&lt;=BC55)*($CA$2:$CW$32))),IF(BC55="","",SUMPRODUCT(($Q$2:$AM$32&gt;=AZ55)*($Q$2:$AM$32&lt;=BC55)*($AZ$2:$BV$32))))</f>
        <v/>
      </c>
      <c r="BK55" s="166"/>
      <c r="BL55" s="167"/>
      <c r="BM55" s="163" t="str">
        <f t="shared" si="37"/>
        <v/>
      </c>
      <c r="BN55" s="163"/>
      <c r="BO55" s="163"/>
    </row>
    <row r="56" spans="1:67" s="21" customFormat="1" ht="14.45" customHeight="1" x14ac:dyDescent="0.25">
      <c r="A56" s="48"/>
      <c r="B56" s="236"/>
      <c r="C56" s="237"/>
      <c r="D56" s="230" t="str">
        <f t="shared" si="38"/>
        <v/>
      </c>
      <c r="E56" s="231"/>
      <c r="F56" s="230" t="str" cm="1">
        <f t="array" ref="F56">IF(B56="","",SUMPRODUCT(($Q$2:$AM$32&gt;=A56)*($Q$2:$AM$32&lt;=B56)*($AZ$2:$BV$32&gt;0)))</f>
        <v/>
      </c>
      <c r="G56" s="231"/>
      <c r="H56" s="232" t="str" cm="1">
        <f t="array" ref="H56">IF(B56="","",SUMPRODUCT(($Q$2:$AM$32&gt;=A56)*($Q$2:$AM$32&lt;=B56)*($AZ$2:$BV$32)))</f>
        <v/>
      </c>
      <c r="I56" s="232"/>
      <c r="J56" s="233" t="str">
        <f t="shared" si="39"/>
        <v/>
      </c>
      <c r="K56" s="224"/>
      <c r="L56" s="224" t="str">
        <f t="shared" si="13"/>
        <v/>
      </c>
      <c r="M56" s="224"/>
      <c r="N56" s="225" t="str">
        <f t="shared" si="14"/>
        <v/>
      </c>
      <c r="O56" s="225"/>
      <c r="P56" s="224" t="str">
        <f t="shared" si="15"/>
        <v/>
      </c>
      <c r="Q56" s="224"/>
      <c r="R56" s="224" t="str">
        <f t="shared" si="16"/>
        <v/>
      </c>
      <c r="S56" s="226"/>
      <c r="T56" s="227" t="str">
        <f t="shared" si="17"/>
        <v/>
      </c>
      <c r="U56" s="169" t="e">
        <f t="shared" si="18"/>
        <v>#DIV/0!</v>
      </c>
      <c r="V56" s="168" t="str">
        <f t="shared" si="19"/>
        <v/>
      </c>
      <c r="W56" s="169" t="e">
        <f t="shared" si="20"/>
        <v>#DIV/0!</v>
      </c>
      <c r="X56" s="168" t="str">
        <f t="shared" si="21"/>
        <v/>
      </c>
      <c r="Y56" s="169"/>
      <c r="Z56" s="218" t="str">
        <f t="shared" si="22"/>
        <v/>
      </c>
      <c r="AA56" s="219"/>
      <c r="AB56" s="218" t="str">
        <f t="shared" si="23"/>
        <v/>
      </c>
      <c r="AC56" s="222"/>
      <c r="AD56" s="223" t="str">
        <f t="shared" si="24"/>
        <v/>
      </c>
      <c r="AE56" s="219"/>
      <c r="AF56" s="218" t="str">
        <f t="shared" si="25"/>
        <v/>
      </c>
      <c r="AG56" s="219" t="e">
        <f t="shared" si="26"/>
        <v>#DIV/0!</v>
      </c>
      <c r="AH56" s="218" t="str">
        <f t="shared" si="27"/>
        <v/>
      </c>
      <c r="AI56" s="219"/>
      <c r="AJ56" s="218" t="str">
        <f t="shared" si="28"/>
        <v/>
      </c>
      <c r="AK56" s="219" t="e">
        <f t="shared" si="29"/>
        <v>#DIV/0!</v>
      </c>
      <c r="AL56" s="218" t="str">
        <f t="shared" si="30"/>
        <v/>
      </c>
      <c r="AM56" s="219" t="e">
        <f t="shared" si="8"/>
        <v>#DIV/0!</v>
      </c>
      <c r="AN56" s="220" t="str">
        <f t="shared" si="31"/>
        <v/>
      </c>
      <c r="AO56" s="221"/>
      <c r="AP56" s="168" t="str">
        <f t="shared" si="32"/>
        <v/>
      </c>
      <c r="AQ56" s="169"/>
      <c r="AR56" s="168" t="str">
        <f t="shared" si="33"/>
        <v/>
      </c>
      <c r="AS56" s="170"/>
      <c r="AT56" s="168" t="str">
        <f t="shared" si="34"/>
        <v/>
      </c>
      <c r="AU56" s="170" t="e">
        <f t="shared" si="35"/>
        <v>#DIV/0!</v>
      </c>
      <c r="AV56" s="168" t="str">
        <f t="shared" si="36"/>
        <v/>
      </c>
      <c r="AW56" s="217" t="e">
        <f>IF($D$4/$E$81*#REF!*$E$12&lt;0.01,"",$D$4/$E$81*#REF!*$E$12)</f>
        <v>#DIV/0!</v>
      </c>
      <c r="AZ56" s="171" t="str">
        <f t="shared" si="9"/>
        <v/>
      </c>
      <c r="BA56" s="171"/>
      <c r="BB56" s="171"/>
      <c r="BC56" s="171" t="str">
        <f t="shared" si="10"/>
        <v/>
      </c>
      <c r="BD56" s="171"/>
      <c r="BE56" s="171"/>
      <c r="BF56" s="164" t="str">
        <f t="shared" si="11"/>
        <v/>
      </c>
      <c r="BG56" s="164"/>
      <c r="BH56" s="164" t="str" cm="1">
        <f t="array" ref="BH56">IF(B56="","",SUMPRODUCT(($Q$2:$AM$32&gt;=AZ56)*($Q$2:$AM$32&lt;=BC56)*($AZ$2:$BV$32&gt;0)))</f>
        <v/>
      </c>
      <c r="BI56" s="164"/>
      <c r="BJ56" s="165" t="str" cm="1">
        <f t="array" ref="BJ56">IF($D$4="",IF(BC56="","",SUMPRODUCT(($Q$2:$AM$32&gt;=AZ56)*($Q$2:$AM$32&lt;=BC56)*($CA$2:$CW$32))),IF(BC56="","",SUMPRODUCT(($Q$2:$AM$32&gt;=AZ56)*($Q$2:$AM$32&lt;=BC56)*($AZ$2:$BV$32))))</f>
        <v/>
      </c>
      <c r="BK56" s="166"/>
      <c r="BL56" s="167"/>
      <c r="BM56" s="163" t="str">
        <f t="shared" si="37"/>
        <v/>
      </c>
      <c r="BN56" s="163"/>
      <c r="BO56" s="163"/>
    </row>
    <row r="57" spans="1:67" s="21" customFormat="1" ht="14.45" customHeight="1" x14ac:dyDescent="0.25">
      <c r="A57" s="49"/>
      <c r="B57" s="234"/>
      <c r="C57" s="235"/>
      <c r="D57" s="210" t="str">
        <f t="shared" si="38"/>
        <v/>
      </c>
      <c r="E57" s="211"/>
      <c r="F57" s="210" t="str" cm="1">
        <f t="array" ref="F57">IF(B57="","",SUMPRODUCT(($Q$2:$AM$32&gt;=A57)*($Q$2:$AM$32&lt;=B57)*($AZ$2:$BV$32&gt;0)))</f>
        <v/>
      </c>
      <c r="G57" s="211"/>
      <c r="H57" s="212" t="str" cm="1">
        <f t="array" ref="H57">IF(B57="","",SUMPRODUCT(($Q$2:$AM$32&gt;=A57)*($Q$2:$AM$32&lt;=B57)*($AZ$2:$BV$32)))</f>
        <v/>
      </c>
      <c r="I57" s="212"/>
      <c r="J57" s="213" t="str">
        <f t="shared" si="39"/>
        <v/>
      </c>
      <c r="K57" s="214"/>
      <c r="L57" s="214" t="str">
        <f t="shared" si="13"/>
        <v/>
      </c>
      <c r="M57" s="214"/>
      <c r="N57" s="215" t="str">
        <f t="shared" si="14"/>
        <v/>
      </c>
      <c r="O57" s="215"/>
      <c r="P57" s="214" t="str">
        <f t="shared" si="15"/>
        <v/>
      </c>
      <c r="Q57" s="214"/>
      <c r="R57" s="214" t="str">
        <f t="shared" si="16"/>
        <v/>
      </c>
      <c r="S57" s="216"/>
      <c r="T57" s="205" t="str">
        <f t="shared" si="17"/>
        <v/>
      </c>
      <c r="U57" s="204" t="e">
        <f t="shared" si="18"/>
        <v>#DIV/0!</v>
      </c>
      <c r="V57" s="172" t="str">
        <f t="shared" si="19"/>
        <v/>
      </c>
      <c r="W57" s="204" t="e">
        <f t="shared" si="20"/>
        <v>#DIV/0!</v>
      </c>
      <c r="X57" s="172" t="str">
        <f t="shared" si="21"/>
        <v/>
      </c>
      <c r="Y57" s="204"/>
      <c r="Z57" s="174" t="str">
        <f t="shared" si="22"/>
        <v/>
      </c>
      <c r="AA57" s="175"/>
      <c r="AB57" s="174" t="str">
        <f t="shared" si="23"/>
        <v/>
      </c>
      <c r="AC57" s="206"/>
      <c r="AD57" s="207" t="str">
        <f t="shared" si="24"/>
        <v/>
      </c>
      <c r="AE57" s="175"/>
      <c r="AF57" s="174" t="str">
        <f t="shared" si="25"/>
        <v/>
      </c>
      <c r="AG57" s="175" t="e">
        <f t="shared" si="26"/>
        <v>#DIV/0!</v>
      </c>
      <c r="AH57" s="174" t="str">
        <f t="shared" si="27"/>
        <v/>
      </c>
      <c r="AI57" s="175"/>
      <c r="AJ57" s="174" t="str">
        <f t="shared" si="28"/>
        <v/>
      </c>
      <c r="AK57" s="175" t="e">
        <f t="shared" si="29"/>
        <v>#DIV/0!</v>
      </c>
      <c r="AL57" s="174" t="str">
        <f t="shared" si="30"/>
        <v/>
      </c>
      <c r="AM57" s="175" t="e">
        <f t="shared" si="8"/>
        <v>#DIV/0!</v>
      </c>
      <c r="AN57" s="202" t="str">
        <f t="shared" si="31"/>
        <v/>
      </c>
      <c r="AO57" s="203"/>
      <c r="AP57" s="172" t="str">
        <f t="shared" si="32"/>
        <v/>
      </c>
      <c r="AQ57" s="204"/>
      <c r="AR57" s="172" t="str">
        <f t="shared" si="33"/>
        <v/>
      </c>
      <c r="AS57" s="201"/>
      <c r="AT57" s="172" t="str">
        <f t="shared" si="34"/>
        <v/>
      </c>
      <c r="AU57" s="201" t="e">
        <f t="shared" si="35"/>
        <v>#DIV/0!</v>
      </c>
      <c r="AV57" s="172" t="str">
        <f t="shared" si="36"/>
        <v/>
      </c>
      <c r="AW57" s="173" t="e">
        <f>IF($D$4/$E$81*#REF!*$E$12&lt;0.01,"",$D$4/$E$81*#REF!*$E$12)</f>
        <v>#DIV/0!</v>
      </c>
      <c r="AZ57" s="171" t="str">
        <f t="shared" si="9"/>
        <v/>
      </c>
      <c r="BA57" s="171"/>
      <c r="BB57" s="171"/>
      <c r="BC57" s="171" t="str">
        <f t="shared" si="10"/>
        <v/>
      </c>
      <c r="BD57" s="171"/>
      <c r="BE57" s="171"/>
      <c r="BF57" s="164" t="str">
        <f t="shared" si="11"/>
        <v/>
      </c>
      <c r="BG57" s="164"/>
      <c r="BH57" s="164" t="str" cm="1">
        <f t="array" ref="BH57">IF(B57="","",SUMPRODUCT(($Q$2:$AM$32&gt;=AZ57)*($Q$2:$AM$32&lt;=BC57)*($AZ$2:$BV$32&gt;0)))</f>
        <v/>
      </c>
      <c r="BI57" s="164"/>
      <c r="BJ57" s="165" t="str" cm="1">
        <f t="array" ref="BJ57">IF($D$4="",IF(BC57="","",SUMPRODUCT(($Q$2:$AM$32&gt;=AZ57)*($Q$2:$AM$32&lt;=BC57)*($CA$2:$CW$32))),IF(BC57="","",SUMPRODUCT(($Q$2:$AM$32&gt;=AZ57)*($Q$2:$AM$32&lt;=BC57)*($AZ$2:$BV$32))))</f>
        <v/>
      </c>
      <c r="BK57" s="166"/>
      <c r="BL57" s="167"/>
      <c r="BM57" s="163" t="str">
        <f t="shared" si="37"/>
        <v/>
      </c>
      <c r="BN57" s="163"/>
      <c r="BO57" s="163"/>
    </row>
    <row r="58" spans="1:67" s="21" customFormat="1" ht="14.45" customHeight="1" x14ac:dyDescent="0.25">
      <c r="A58" s="50"/>
      <c r="B58" s="228"/>
      <c r="C58" s="229"/>
      <c r="D58" s="230" t="str">
        <f t="shared" si="38"/>
        <v/>
      </c>
      <c r="E58" s="231"/>
      <c r="F58" s="230" t="str" cm="1">
        <f t="array" ref="F58">IF(B58="","",SUMPRODUCT(($Q$2:$AM$32&gt;=A58)*($Q$2:$AM$32&lt;=B58)*($AZ$2:$BV$32&gt;0)))</f>
        <v/>
      </c>
      <c r="G58" s="231"/>
      <c r="H58" s="232" t="str" cm="1">
        <f t="array" ref="H58">IF(B58="","",SUMPRODUCT(($Q$2:$AM$32&gt;=A58)*($Q$2:$AM$32&lt;=B58)*($AZ$2:$BV$32)))</f>
        <v/>
      </c>
      <c r="I58" s="232"/>
      <c r="J58" s="233" t="str">
        <f t="shared" si="39"/>
        <v/>
      </c>
      <c r="K58" s="224"/>
      <c r="L58" s="224" t="str">
        <f t="shared" si="13"/>
        <v/>
      </c>
      <c r="M58" s="224"/>
      <c r="N58" s="225" t="str">
        <f t="shared" si="14"/>
        <v/>
      </c>
      <c r="O58" s="225"/>
      <c r="P58" s="224" t="str">
        <f t="shared" si="15"/>
        <v/>
      </c>
      <c r="Q58" s="224"/>
      <c r="R58" s="224" t="str">
        <f t="shared" si="16"/>
        <v/>
      </c>
      <c r="S58" s="226"/>
      <c r="T58" s="227" t="str">
        <f t="shared" si="17"/>
        <v/>
      </c>
      <c r="U58" s="169" t="e">
        <f t="shared" si="18"/>
        <v>#DIV/0!</v>
      </c>
      <c r="V58" s="168" t="str">
        <f t="shared" si="19"/>
        <v/>
      </c>
      <c r="W58" s="169" t="e">
        <f t="shared" si="20"/>
        <v>#DIV/0!</v>
      </c>
      <c r="X58" s="168" t="str">
        <f t="shared" si="21"/>
        <v/>
      </c>
      <c r="Y58" s="169"/>
      <c r="Z58" s="218" t="str">
        <f t="shared" si="22"/>
        <v/>
      </c>
      <c r="AA58" s="219"/>
      <c r="AB58" s="218" t="str">
        <f t="shared" si="23"/>
        <v/>
      </c>
      <c r="AC58" s="222"/>
      <c r="AD58" s="223" t="str">
        <f t="shared" si="24"/>
        <v/>
      </c>
      <c r="AE58" s="219"/>
      <c r="AF58" s="218" t="str">
        <f t="shared" si="25"/>
        <v/>
      </c>
      <c r="AG58" s="219" t="e">
        <f t="shared" si="26"/>
        <v>#DIV/0!</v>
      </c>
      <c r="AH58" s="218" t="str">
        <f t="shared" si="27"/>
        <v/>
      </c>
      <c r="AI58" s="219"/>
      <c r="AJ58" s="218" t="str">
        <f t="shared" si="28"/>
        <v/>
      </c>
      <c r="AK58" s="219" t="e">
        <f t="shared" si="29"/>
        <v>#DIV/0!</v>
      </c>
      <c r="AL58" s="218" t="str">
        <f t="shared" si="30"/>
        <v/>
      </c>
      <c r="AM58" s="219" t="e">
        <f t="shared" si="8"/>
        <v>#DIV/0!</v>
      </c>
      <c r="AN58" s="220" t="str">
        <f t="shared" si="31"/>
        <v/>
      </c>
      <c r="AO58" s="221"/>
      <c r="AP58" s="168" t="str">
        <f t="shared" si="32"/>
        <v/>
      </c>
      <c r="AQ58" s="169"/>
      <c r="AR58" s="168" t="str">
        <f t="shared" si="33"/>
        <v/>
      </c>
      <c r="AS58" s="170"/>
      <c r="AT58" s="168" t="str">
        <f t="shared" si="34"/>
        <v/>
      </c>
      <c r="AU58" s="170" t="e">
        <f t="shared" si="35"/>
        <v>#DIV/0!</v>
      </c>
      <c r="AV58" s="168" t="str">
        <f t="shared" si="36"/>
        <v/>
      </c>
      <c r="AW58" s="217" t="e">
        <f>IF($D$4/$E$81*#REF!*$E$12&lt;0.01,"",$D$4/$E$81*#REF!*$E$12)</f>
        <v>#DIV/0!</v>
      </c>
      <c r="AZ58" s="171" t="str">
        <f t="shared" si="9"/>
        <v/>
      </c>
      <c r="BA58" s="171"/>
      <c r="BB58" s="171"/>
      <c r="BC58" s="171" t="str">
        <f t="shared" si="10"/>
        <v/>
      </c>
      <c r="BD58" s="171"/>
      <c r="BE58" s="171"/>
      <c r="BF58" s="164" t="str">
        <f t="shared" si="11"/>
        <v/>
      </c>
      <c r="BG58" s="164"/>
      <c r="BH58" s="164" t="str" cm="1">
        <f t="array" ref="BH58">IF(B58="","",SUMPRODUCT(($Q$2:$AM$32&gt;=AZ58)*($Q$2:$AM$32&lt;=BC58)*($AZ$2:$BV$32&gt;0)))</f>
        <v/>
      </c>
      <c r="BI58" s="164"/>
      <c r="BJ58" s="165" t="str" cm="1">
        <f t="array" ref="BJ58">IF($D$4="",IF(BC58="","",SUMPRODUCT(($Q$2:$AM$32&gt;=AZ58)*($Q$2:$AM$32&lt;=BC58)*($CA$2:$CW$32))),IF(BC58="","",SUMPRODUCT(($Q$2:$AM$32&gt;=AZ58)*($Q$2:$AM$32&lt;=BC58)*($AZ$2:$BV$32))))</f>
        <v/>
      </c>
      <c r="BK58" s="166"/>
      <c r="BL58" s="167"/>
      <c r="BM58" s="163" t="str">
        <f t="shared" si="37"/>
        <v/>
      </c>
      <c r="BN58" s="163"/>
      <c r="BO58" s="163"/>
    </row>
    <row r="59" spans="1:67" s="21" customFormat="1" ht="14.45" customHeight="1" x14ac:dyDescent="0.25">
      <c r="A59" s="51"/>
      <c r="B59" s="208"/>
      <c r="C59" s="209"/>
      <c r="D59" s="210" t="str">
        <f t="shared" si="38"/>
        <v/>
      </c>
      <c r="E59" s="211"/>
      <c r="F59" s="210" t="str" cm="1">
        <f t="array" ref="F59">IF(B59="","",SUMPRODUCT(($Q$2:$AM$32&gt;=A59)*($Q$2:$AM$32&lt;=B59)*($AZ$2:$BV$32&gt;0)))</f>
        <v/>
      </c>
      <c r="G59" s="211"/>
      <c r="H59" s="212" t="str" cm="1">
        <f t="array" ref="H59">IF(B59="","",SUMPRODUCT(($Q$2:$AM$32&gt;=A59)*($Q$2:$AM$32&lt;=B59)*($AZ$2:$BV$32)))</f>
        <v/>
      </c>
      <c r="I59" s="212"/>
      <c r="J59" s="213" t="str">
        <f t="shared" si="39"/>
        <v/>
      </c>
      <c r="K59" s="214"/>
      <c r="L59" s="214" t="str">
        <f t="shared" si="13"/>
        <v/>
      </c>
      <c r="M59" s="214"/>
      <c r="N59" s="215" t="str">
        <f t="shared" si="14"/>
        <v/>
      </c>
      <c r="O59" s="215"/>
      <c r="P59" s="214" t="str">
        <f t="shared" si="15"/>
        <v/>
      </c>
      <c r="Q59" s="214"/>
      <c r="R59" s="214" t="str">
        <f t="shared" si="16"/>
        <v/>
      </c>
      <c r="S59" s="216"/>
      <c r="T59" s="205" t="str">
        <f>IF(OR($B59="",$B$4=""),"",$BM59/$BF59*$D59)</f>
        <v/>
      </c>
      <c r="U59" s="204" t="e">
        <f>IF($D$4/$E$81*AU59*$E$12&lt;0.01,"",$D$4/$E$81*AU59*$E$12)</f>
        <v>#DIV/0!</v>
      </c>
      <c r="V59" s="172" t="str">
        <f t="shared" si="19"/>
        <v/>
      </c>
      <c r="W59" s="204" t="e">
        <f t="shared" si="20"/>
        <v>#DIV/0!</v>
      </c>
      <c r="X59" s="172" t="str">
        <f t="shared" si="21"/>
        <v/>
      </c>
      <c r="Y59" s="204"/>
      <c r="Z59" s="174" t="str">
        <f t="shared" si="22"/>
        <v/>
      </c>
      <c r="AA59" s="175"/>
      <c r="AB59" s="174" t="str">
        <f t="shared" si="23"/>
        <v/>
      </c>
      <c r="AC59" s="206"/>
      <c r="AD59" s="207" t="str">
        <f t="shared" si="24"/>
        <v/>
      </c>
      <c r="AE59" s="175"/>
      <c r="AF59" s="174" t="str">
        <f t="shared" si="25"/>
        <v/>
      </c>
      <c r="AG59" s="175" t="e">
        <f t="shared" si="26"/>
        <v>#DIV/0!</v>
      </c>
      <c r="AH59" s="174" t="str">
        <f t="shared" si="27"/>
        <v/>
      </c>
      <c r="AI59" s="175"/>
      <c r="AJ59" s="174" t="str">
        <f t="shared" si="28"/>
        <v/>
      </c>
      <c r="AK59" s="175" t="e">
        <f t="shared" si="29"/>
        <v>#DIV/0!</v>
      </c>
      <c r="AL59" s="174" t="str">
        <f t="shared" si="30"/>
        <v/>
      </c>
      <c r="AM59" s="175" t="e">
        <f t="shared" si="8"/>
        <v>#DIV/0!</v>
      </c>
      <c r="AN59" s="202" t="str">
        <f t="shared" si="31"/>
        <v/>
      </c>
      <c r="AO59" s="203"/>
      <c r="AP59" s="172" t="str">
        <f t="shared" si="32"/>
        <v/>
      </c>
      <c r="AQ59" s="204"/>
      <c r="AR59" s="172" t="str">
        <f t="shared" si="33"/>
        <v/>
      </c>
      <c r="AS59" s="201"/>
      <c r="AT59" s="172" t="str">
        <f t="shared" si="34"/>
        <v/>
      </c>
      <c r="AU59" s="201" t="e">
        <f t="shared" si="35"/>
        <v>#DIV/0!</v>
      </c>
      <c r="AV59" s="172" t="str">
        <f t="shared" si="36"/>
        <v/>
      </c>
      <c r="AW59" s="173" t="e">
        <f>IF($D$4/$E$81*#REF!*$E$12&lt;0.01,"",$D$4/$E$81*#REF!*$E$12)</f>
        <v>#DIV/0!</v>
      </c>
      <c r="AZ59" s="171" t="str">
        <f t="shared" si="9"/>
        <v/>
      </c>
      <c r="BA59" s="171"/>
      <c r="BB59" s="171"/>
      <c r="BC59" s="171" t="str">
        <f t="shared" si="10"/>
        <v/>
      </c>
      <c r="BD59" s="171"/>
      <c r="BE59" s="171"/>
      <c r="BF59" s="164" t="str">
        <f t="shared" si="11"/>
        <v/>
      </c>
      <c r="BG59" s="164"/>
      <c r="BH59" s="164" t="str" cm="1">
        <f t="array" ref="BH59">IF(B59="","",SUMPRODUCT(($Q$2:$AM$32&gt;=AZ59)*($Q$2:$AM$32&lt;=BC59)*($AZ$2:$BV$32&gt;0)))</f>
        <v/>
      </c>
      <c r="BI59" s="164"/>
      <c r="BJ59" s="165" t="str" cm="1">
        <f t="array" ref="BJ59">IF($D$4="",IF(BC59="","",SUMPRODUCT(($Q$2:$AM$32&gt;=AZ59)*($Q$2:$AM$32&lt;=BC59)*($CA$2:$CW$32))),IF(BC59="","",SUMPRODUCT(($Q$2:$AM$32&gt;=AZ59)*($Q$2:$AM$32&lt;=BC59)*($AZ$2:$BV$32))))</f>
        <v/>
      </c>
      <c r="BK59" s="166"/>
      <c r="BL59" s="167"/>
      <c r="BM59" s="163" t="str">
        <f t="shared" si="37"/>
        <v/>
      </c>
      <c r="BN59" s="163"/>
      <c r="BO59" s="163"/>
    </row>
    <row r="60" spans="1:67" s="21" customFormat="1" ht="14.45" customHeight="1" x14ac:dyDescent="0.25">
      <c r="A60" s="191" t="s">
        <v>76</v>
      </c>
      <c r="B60" s="192"/>
      <c r="C60" s="193"/>
      <c r="D60" s="194">
        <f>IF(SUM(D36:D59)=0,"",SUM(D36:D59))</f>
        <v>8</v>
      </c>
      <c r="E60" s="195"/>
      <c r="F60" s="196">
        <f>IF(SUM(F36:F59)=0,"",SUM(F36:F59))</f>
        <v>5</v>
      </c>
      <c r="G60" s="197"/>
      <c r="H60" s="198">
        <f>IF(SUM(H36:H59)=0,"",SUM(H36:H59))</f>
        <v>40</v>
      </c>
      <c r="I60" s="199"/>
      <c r="J60" s="189"/>
      <c r="K60" s="190"/>
      <c r="L60" s="176">
        <f>IF(SUM(L36:L59)=0,"",SUM(L36:L59))</f>
        <v>462.00000000000006</v>
      </c>
      <c r="M60" s="176"/>
      <c r="N60" s="200">
        <f>IF(SUM(N36:N59)=0,"",SUM(N36:N59))</f>
        <v>546</v>
      </c>
      <c r="O60" s="200"/>
      <c r="P60" s="176">
        <f>IF(SUM(P36:P59)=0,"",SUM(P36:P59))</f>
        <v>630</v>
      </c>
      <c r="Q60" s="176"/>
      <c r="R60" s="176" t="str">
        <f>IF(SUM(R36:R59)=0,"",SUM(R36:R59))</f>
        <v/>
      </c>
      <c r="S60" s="177"/>
      <c r="T60" s="178"/>
      <c r="U60" s="179"/>
      <c r="V60" s="180" t="str">
        <f>IF(SUM(V36:V59)=0,"",SUM(V36:V59))</f>
        <v/>
      </c>
      <c r="W60" s="181"/>
      <c r="X60" s="180" t="str">
        <f>IF(SUM(X36:X59)=0,"",SUM(X36:X59))</f>
        <v/>
      </c>
      <c r="Y60" s="181"/>
      <c r="Z60" s="180" t="str">
        <f>IF(SUM(Z36:Z59)=0,"",SUM(Z36:Z59))</f>
        <v/>
      </c>
      <c r="AA60" s="181"/>
      <c r="AB60" s="180" t="str">
        <f>IF(SUM(AB36:AB59)=0,"",SUM(AB36:AB59))</f>
        <v/>
      </c>
      <c r="AC60" s="181"/>
      <c r="AD60" s="189"/>
      <c r="AE60" s="190"/>
      <c r="AF60" s="176" t="str">
        <f>IF(SUM(AF36:AF59)=0,"",SUM(AF36:AF59))</f>
        <v/>
      </c>
      <c r="AG60" s="176"/>
      <c r="AH60" s="176" t="str">
        <f>IF(SUM(AH36:AH59)=0,"",SUM(AH36:AH59))</f>
        <v/>
      </c>
      <c r="AI60" s="176"/>
      <c r="AJ60" s="176" t="str">
        <f>IF(SUM(AJ36:AJ59)=0,"",SUM(AJ36:AJ59))</f>
        <v/>
      </c>
      <c r="AK60" s="176"/>
      <c r="AL60" s="176" t="str">
        <f>IF(SUM(AL36:AL59)=0,"",SUM(AL36:AL59))</f>
        <v/>
      </c>
      <c r="AM60" s="176"/>
      <c r="AN60" s="182"/>
      <c r="AO60" s="183"/>
      <c r="AP60" s="184" t="str">
        <f>IF(SUM(AP36:AP59)=0,"",SUM(AP36:AP59))</f>
        <v/>
      </c>
      <c r="AQ60" s="184"/>
      <c r="AR60" s="184" t="str">
        <f>IF(SUM(AR36:AR59)=0,"",SUM(AR36:AR59))</f>
        <v/>
      </c>
      <c r="AS60" s="185"/>
      <c r="AT60" s="186" t="str">
        <f>IF(SUM(AT36:AT59)=0,"",SUM(AT36:AT59))</f>
        <v/>
      </c>
      <c r="AU60" s="187"/>
      <c r="AV60" s="180" t="str">
        <f>IF(SUM(AV36:AV59)=0,"",SUM(AV36:AV59))</f>
        <v/>
      </c>
      <c r="AW60" s="188"/>
    </row>
    <row r="61" spans="1:67" ht="14.45" customHeight="1" x14ac:dyDescent="0.25">
      <c r="Z61" s="80"/>
      <c r="AA61" s="80"/>
      <c r="AB61" s="80"/>
      <c r="AC61" s="80"/>
      <c r="AD61" s="80"/>
      <c r="AE61" s="80"/>
    </row>
    <row r="62" spans="1:67" ht="14.45" customHeight="1" x14ac:dyDescent="0.25">
      <c r="Z62" s="80"/>
      <c r="AA62" s="80"/>
      <c r="AB62" s="80"/>
      <c r="AC62" s="80"/>
      <c r="AD62" s="80"/>
      <c r="AE62" s="80"/>
    </row>
    <row r="63" spans="1:67" ht="14.45" customHeight="1" x14ac:dyDescent="0.25"/>
    <row r="64" spans="1:67" ht="14.45" customHeight="1" x14ac:dyDescent="0.25"/>
    <row r="65" spans="4:5" ht="14.45" customHeight="1" x14ac:dyDescent="0.25"/>
    <row r="66" spans="4:5" ht="14.45" customHeight="1" x14ac:dyDescent="0.25"/>
    <row r="67" spans="4:5" ht="14.45" customHeight="1" x14ac:dyDescent="0.25"/>
    <row r="68" spans="4:5" ht="14.45" customHeight="1" x14ac:dyDescent="0.25">
      <c r="D68" s="52"/>
      <c r="E68" s="52"/>
    </row>
    <row r="69" spans="4:5" ht="14.45" customHeight="1" x14ac:dyDescent="0.25"/>
    <row r="70" spans="4:5" ht="14.45" customHeight="1" x14ac:dyDescent="0.25"/>
    <row r="71" spans="4:5" ht="14.45" customHeight="1" x14ac:dyDescent="0.25"/>
    <row r="72" spans="4:5" ht="14.45" customHeight="1" x14ac:dyDescent="0.25"/>
    <row r="73" spans="4:5" ht="14.45" customHeight="1" x14ac:dyDescent="0.25"/>
    <row r="74" spans="4:5" ht="14.45" customHeight="1" x14ac:dyDescent="0.25"/>
    <row r="75" spans="4:5" ht="14.45" customHeight="1" x14ac:dyDescent="0.25"/>
    <row r="76" spans="4:5" ht="14.45" customHeight="1" x14ac:dyDescent="0.25"/>
    <row r="77" spans="4:5" ht="14.45" customHeight="1" x14ac:dyDescent="0.25"/>
    <row r="78" spans="4:5" ht="14.45" customHeight="1" x14ac:dyDescent="0.25"/>
    <row r="79" spans="4:5" ht="14.45" customHeight="1" x14ac:dyDescent="0.25"/>
    <row r="80" spans="4:5" ht="14.45" customHeight="1" x14ac:dyDescent="0.25"/>
    <row r="81" ht="14.45" customHeight="1" x14ac:dyDescent="0.25"/>
    <row r="82" ht="14.45" customHeight="1" x14ac:dyDescent="0.25"/>
    <row r="83" ht="14.45" customHeight="1" x14ac:dyDescent="0.25"/>
    <row r="84" ht="14.45" customHeight="1" x14ac:dyDescent="0.25"/>
    <row r="85" ht="14.45" customHeight="1" x14ac:dyDescent="0.25"/>
    <row r="86" ht="14.45" customHeight="1" x14ac:dyDescent="0.25"/>
    <row r="87" ht="14.45" customHeight="1" x14ac:dyDescent="0.25"/>
    <row r="88" ht="14.45" customHeight="1" x14ac:dyDescent="0.25"/>
    <row r="89" ht="14.45" customHeight="1" x14ac:dyDescent="0.25"/>
    <row r="90" ht="14.45" customHeight="1" x14ac:dyDescent="0.25"/>
    <row r="91" ht="14.45" customHeight="1" x14ac:dyDescent="0.25"/>
    <row r="92" ht="14.45" customHeight="1" x14ac:dyDescent="0.25"/>
    <row r="93" ht="14.45" customHeight="1" x14ac:dyDescent="0.25"/>
    <row r="94" ht="14.45" customHeight="1" x14ac:dyDescent="0.25"/>
    <row r="95" ht="14.45" customHeight="1" x14ac:dyDescent="0.25"/>
    <row r="96" ht="14.45" customHeight="1" x14ac:dyDescent="0.25"/>
    <row r="97" ht="14.45" customHeight="1" x14ac:dyDescent="0.25"/>
    <row r="98" ht="14.45" customHeight="1" x14ac:dyDescent="0.25"/>
    <row r="99" ht="14.45" customHeight="1" x14ac:dyDescent="0.25"/>
    <row r="100" ht="14.45" customHeight="1" x14ac:dyDescent="0.25"/>
    <row r="101" ht="14.45" customHeight="1" x14ac:dyDescent="0.25"/>
    <row r="102" ht="14.45" customHeight="1" x14ac:dyDescent="0.25"/>
    <row r="103" ht="14.45" customHeight="1" x14ac:dyDescent="0.25"/>
    <row r="104" ht="14.45" customHeight="1" x14ac:dyDescent="0.25"/>
    <row r="105" ht="14.45" customHeight="1" x14ac:dyDescent="0.25"/>
    <row r="106" ht="14.45" customHeight="1" x14ac:dyDescent="0.25"/>
  </sheetData>
  <mergeCells count="985">
    <mergeCell ref="AJ1:AK1"/>
    <mergeCell ref="A1:B1"/>
    <mergeCell ref="P1:Q1"/>
    <mergeCell ref="R1:S1"/>
    <mergeCell ref="T1:U1"/>
    <mergeCell ref="V1:W1"/>
    <mergeCell ref="X1:Y1"/>
    <mergeCell ref="BR1:BS1"/>
    <mergeCell ref="B3:F3"/>
    <mergeCell ref="AV3:AW3"/>
    <mergeCell ref="AY1:AY32"/>
    <mergeCell ref="B4:C4"/>
    <mergeCell ref="D4:E4"/>
    <mergeCell ref="H4:I4"/>
    <mergeCell ref="K4:L4"/>
    <mergeCell ref="AO4:AP4"/>
    <mergeCell ref="AQ4:AR4"/>
    <mergeCell ref="AT4:AU4"/>
    <mergeCell ref="AV4:AW4"/>
    <mergeCell ref="G3:H3"/>
    <mergeCell ref="K3:L3"/>
    <mergeCell ref="AO3:AP3"/>
    <mergeCell ref="AQ3:AR3"/>
    <mergeCell ref="AT3:AU3"/>
    <mergeCell ref="BT1:BU1"/>
    <mergeCell ref="BV1:BW1"/>
    <mergeCell ref="B2:C2"/>
    <mergeCell ref="AO2:AP2"/>
    <mergeCell ref="AQ2:AR2"/>
    <mergeCell ref="AT2:AU2"/>
    <mergeCell ref="AV2:AW2"/>
    <mergeCell ref="BF1:BG1"/>
    <mergeCell ref="BH1:BI1"/>
    <mergeCell ref="BJ1:BK1"/>
    <mergeCell ref="BL1:BM1"/>
    <mergeCell ref="BN1:BO1"/>
    <mergeCell ref="BP1:BQ1"/>
    <mergeCell ref="AL1:AM1"/>
    <mergeCell ref="AO1:AR1"/>
    <mergeCell ref="AT1:AW1"/>
    <mergeCell ref="AZ1:BA1"/>
    <mergeCell ref="BB1:BC1"/>
    <mergeCell ref="BD1:BE1"/>
    <mergeCell ref="Z1:AA1"/>
    <mergeCell ref="AB1:AC1"/>
    <mergeCell ref="AD1:AE1"/>
    <mergeCell ref="AF1:AG1"/>
    <mergeCell ref="AH1:AI1"/>
    <mergeCell ref="B7:C7"/>
    <mergeCell ref="D7:E7"/>
    <mergeCell ref="H7:I7"/>
    <mergeCell ref="K7:L7"/>
    <mergeCell ref="AO7:AP7"/>
    <mergeCell ref="AQ7:AR7"/>
    <mergeCell ref="AT5:AU5"/>
    <mergeCell ref="AV5:AW5"/>
    <mergeCell ref="B6:C6"/>
    <mergeCell ref="D6:E6"/>
    <mergeCell ref="H6:I6"/>
    <mergeCell ref="K6:L6"/>
    <mergeCell ref="AO6:AP6"/>
    <mergeCell ref="AQ6:AR6"/>
    <mergeCell ref="AT6:AU6"/>
    <mergeCell ref="AV6:AW6"/>
    <mergeCell ref="B5:C5"/>
    <mergeCell ref="D5:E5"/>
    <mergeCell ref="H5:I5"/>
    <mergeCell ref="K5:L5"/>
    <mergeCell ref="AO5:AP5"/>
    <mergeCell ref="AQ5:AR5"/>
    <mergeCell ref="A9:B9"/>
    <mergeCell ref="C9:D9"/>
    <mergeCell ref="E9:G9"/>
    <mergeCell ref="K9:L9"/>
    <mergeCell ref="AO9:AP9"/>
    <mergeCell ref="AQ9:AR9"/>
    <mergeCell ref="A8:B8"/>
    <mergeCell ref="C8:D8"/>
    <mergeCell ref="E8:G8"/>
    <mergeCell ref="K8:L8"/>
    <mergeCell ref="AO8:AP8"/>
    <mergeCell ref="AQ8:AR8"/>
    <mergeCell ref="B10:C10"/>
    <mergeCell ref="D10:G10"/>
    <mergeCell ref="K10:L10"/>
    <mergeCell ref="AO10:AP10"/>
    <mergeCell ref="AQ10:AR10"/>
    <mergeCell ref="B11:C11"/>
    <mergeCell ref="AO11:AP11"/>
    <mergeCell ref="AQ11:AR11"/>
    <mergeCell ref="F14:H14"/>
    <mergeCell ref="I14:J14"/>
    <mergeCell ref="K14:L14"/>
    <mergeCell ref="B15:C15"/>
    <mergeCell ref="F15:H15"/>
    <mergeCell ref="I15:J15"/>
    <mergeCell ref="K15:L15"/>
    <mergeCell ref="F12:H12"/>
    <mergeCell ref="I12:N12"/>
    <mergeCell ref="B16:C16"/>
    <mergeCell ref="H16:J16"/>
    <mergeCell ref="AO16:AR17"/>
    <mergeCell ref="AO12:AP12"/>
    <mergeCell ref="AQ12:AR12"/>
    <mergeCell ref="A13:C13"/>
    <mergeCell ref="D13:D14"/>
    <mergeCell ref="F13:H13"/>
    <mergeCell ref="I13:J13"/>
    <mergeCell ref="K13:L13"/>
    <mergeCell ref="B14:C14"/>
    <mergeCell ref="AT16:AW17"/>
    <mergeCell ref="B17:C17"/>
    <mergeCell ref="J17:J18"/>
    <mergeCell ref="K17:L17"/>
    <mergeCell ref="M17:M18"/>
    <mergeCell ref="B18:C18"/>
    <mergeCell ref="AO18:AP18"/>
    <mergeCell ref="B20:C20"/>
    <mergeCell ref="G20:H20"/>
    <mergeCell ref="AO20:AP20"/>
    <mergeCell ref="AQ20:AR20"/>
    <mergeCell ref="AT20:AU20"/>
    <mergeCell ref="AV20:AW20"/>
    <mergeCell ref="AQ18:AR18"/>
    <mergeCell ref="AT18:AU18"/>
    <mergeCell ref="AV18:AW18"/>
    <mergeCell ref="B19:C19"/>
    <mergeCell ref="G19:H19"/>
    <mergeCell ref="AO19:AP19"/>
    <mergeCell ref="AQ19:AR19"/>
    <mergeCell ref="AT19:AU19"/>
    <mergeCell ref="AV19:AW19"/>
    <mergeCell ref="AQ22:AR22"/>
    <mergeCell ref="AT22:AU22"/>
    <mergeCell ref="AV22:AW22"/>
    <mergeCell ref="B21:C21"/>
    <mergeCell ref="G21:H21"/>
    <mergeCell ref="AO21:AP21"/>
    <mergeCell ref="AQ21:AR21"/>
    <mergeCell ref="AT21:AU21"/>
    <mergeCell ref="AV21:AW21"/>
    <mergeCell ref="B23:C23"/>
    <mergeCell ref="G23:H23"/>
    <mergeCell ref="B24:C24"/>
    <mergeCell ref="G24:H24"/>
    <mergeCell ref="B25:C25"/>
    <mergeCell ref="G25:H25"/>
    <mergeCell ref="B22:C22"/>
    <mergeCell ref="G22:H22"/>
    <mergeCell ref="AO22:AP22"/>
    <mergeCell ref="B28:C28"/>
    <mergeCell ref="G28:H28"/>
    <mergeCell ref="AO28:AP28"/>
    <mergeCell ref="AQ28:AR28"/>
    <mergeCell ref="AT28:AU28"/>
    <mergeCell ref="AV28:AW28"/>
    <mergeCell ref="B26:C26"/>
    <mergeCell ref="G26:H26"/>
    <mergeCell ref="AO26:AR27"/>
    <mergeCell ref="AT26:AW27"/>
    <mergeCell ref="B27:C27"/>
    <mergeCell ref="G27:H27"/>
    <mergeCell ref="A30:C30"/>
    <mergeCell ref="G30:H30"/>
    <mergeCell ref="AO30:AP30"/>
    <mergeCell ref="AQ30:AR30"/>
    <mergeCell ref="AT30:AU30"/>
    <mergeCell ref="AV30:AW30"/>
    <mergeCell ref="B29:C29"/>
    <mergeCell ref="G29:H29"/>
    <mergeCell ref="AO29:AP29"/>
    <mergeCell ref="AQ29:AR29"/>
    <mergeCell ref="AT29:AU29"/>
    <mergeCell ref="AV29:AW29"/>
    <mergeCell ref="AO32:AP32"/>
    <mergeCell ref="AQ32:AR32"/>
    <mergeCell ref="AT32:AU32"/>
    <mergeCell ref="AV32:AW32"/>
    <mergeCell ref="B31:C31"/>
    <mergeCell ref="G31:H31"/>
    <mergeCell ref="AO31:AP31"/>
    <mergeCell ref="AQ31:AR31"/>
    <mergeCell ref="AT31:AU31"/>
    <mergeCell ref="AV31:AW31"/>
    <mergeCell ref="E33:G33"/>
    <mergeCell ref="D34:E35"/>
    <mergeCell ref="F34:I34"/>
    <mergeCell ref="J34:K35"/>
    <mergeCell ref="L34:S34"/>
    <mergeCell ref="T34:U35"/>
    <mergeCell ref="R35:S35"/>
    <mergeCell ref="B32:C32"/>
    <mergeCell ref="E32:G32"/>
    <mergeCell ref="BR34:BT35"/>
    <mergeCell ref="BU34:BW35"/>
    <mergeCell ref="V34:AC34"/>
    <mergeCell ref="AD34:AE35"/>
    <mergeCell ref="AF34:AM34"/>
    <mergeCell ref="AN34:AO35"/>
    <mergeCell ref="AP34:AW34"/>
    <mergeCell ref="AZ34:BB35"/>
    <mergeCell ref="V35:W35"/>
    <mergeCell ref="X35:Y35"/>
    <mergeCell ref="Z35:AA35"/>
    <mergeCell ref="AB35:AC35"/>
    <mergeCell ref="AT35:AU35"/>
    <mergeCell ref="AV35:AW35"/>
    <mergeCell ref="BM35:BO35"/>
    <mergeCell ref="AJ35:AK35"/>
    <mergeCell ref="AL35:AM35"/>
    <mergeCell ref="AP35:AQ35"/>
    <mergeCell ref="AR35:AS35"/>
    <mergeCell ref="BC34:BE35"/>
    <mergeCell ref="BF34:BG35"/>
    <mergeCell ref="BH34:BI35"/>
    <mergeCell ref="BJ34:BL35"/>
    <mergeCell ref="B36:C36"/>
    <mergeCell ref="D36:E36"/>
    <mergeCell ref="F36:G36"/>
    <mergeCell ref="H36:I36"/>
    <mergeCell ref="J36:K36"/>
    <mergeCell ref="L36:M36"/>
    <mergeCell ref="N36:O36"/>
    <mergeCell ref="AF35:AG35"/>
    <mergeCell ref="AH35:AI35"/>
    <mergeCell ref="B35:C35"/>
    <mergeCell ref="F35:G35"/>
    <mergeCell ref="H35:I35"/>
    <mergeCell ref="L35:M35"/>
    <mergeCell ref="N35:O35"/>
    <mergeCell ref="P35:Q35"/>
    <mergeCell ref="P36:Q36"/>
    <mergeCell ref="R36:S36"/>
    <mergeCell ref="T36:U36"/>
    <mergeCell ref="V36:W36"/>
    <mergeCell ref="X36:Y36"/>
    <mergeCell ref="Z36:AA36"/>
    <mergeCell ref="AP36:AQ36"/>
    <mergeCell ref="AR36:AS36"/>
    <mergeCell ref="AT36:AU36"/>
    <mergeCell ref="AV36:AW36"/>
    <mergeCell ref="AZ36:BB36"/>
    <mergeCell ref="AB36:AC36"/>
    <mergeCell ref="AD36:AE36"/>
    <mergeCell ref="AF36:AG36"/>
    <mergeCell ref="AH36:AI36"/>
    <mergeCell ref="AJ36:AK36"/>
    <mergeCell ref="AL36:AM36"/>
    <mergeCell ref="AP37:AQ37"/>
    <mergeCell ref="T37:U37"/>
    <mergeCell ref="V37:W37"/>
    <mergeCell ref="X37:Y37"/>
    <mergeCell ref="Z37:AA37"/>
    <mergeCell ref="AB37:AC37"/>
    <mergeCell ref="AD37:AE37"/>
    <mergeCell ref="BU36:BW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BC36:BE36"/>
    <mergeCell ref="BF36:BG36"/>
    <mergeCell ref="BH36:BI36"/>
    <mergeCell ref="BJ36:BL36"/>
    <mergeCell ref="BM36:BO36"/>
    <mergeCell ref="BR36:BT36"/>
    <mergeCell ref="AN36:AO36"/>
    <mergeCell ref="V38:W38"/>
    <mergeCell ref="X38:Y38"/>
    <mergeCell ref="Z38:AA38"/>
    <mergeCell ref="BH37:BI37"/>
    <mergeCell ref="BJ37:BL37"/>
    <mergeCell ref="BM37:BO37"/>
    <mergeCell ref="B38:C38"/>
    <mergeCell ref="D38:E38"/>
    <mergeCell ref="F38:G38"/>
    <mergeCell ref="H38:I38"/>
    <mergeCell ref="J38:K38"/>
    <mergeCell ref="L38:M38"/>
    <mergeCell ref="N38:O38"/>
    <mergeCell ref="AR37:AS37"/>
    <mergeCell ref="AT37:AU37"/>
    <mergeCell ref="AV37:AW37"/>
    <mergeCell ref="AZ37:BB37"/>
    <mergeCell ref="BC37:BE37"/>
    <mergeCell ref="BF37:BG37"/>
    <mergeCell ref="AF37:AG37"/>
    <mergeCell ref="AH37:AI37"/>
    <mergeCell ref="AJ37:AK37"/>
    <mergeCell ref="AL37:AM37"/>
    <mergeCell ref="AN37:AO37"/>
    <mergeCell ref="H39:I39"/>
    <mergeCell ref="J39:K39"/>
    <mergeCell ref="L39:M39"/>
    <mergeCell ref="BC38:BE38"/>
    <mergeCell ref="BF38:BG38"/>
    <mergeCell ref="BH38:BI38"/>
    <mergeCell ref="BJ38:BL38"/>
    <mergeCell ref="BM38:BO38"/>
    <mergeCell ref="BR38:BT39"/>
    <mergeCell ref="AN38:AO38"/>
    <mergeCell ref="AP38:AQ38"/>
    <mergeCell ref="AR38:AS38"/>
    <mergeCell ref="AT38:AU38"/>
    <mergeCell ref="AV38:AW38"/>
    <mergeCell ref="AZ38:BB38"/>
    <mergeCell ref="AB38:AC38"/>
    <mergeCell ref="AD38:AE38"/>
    <mergeCell ref="AF38:AG38"/>
    <mergeCell ref="AH38:AI38"/>
    <mergeCell ref="AJ38:AK38"/>
    <mergeCell ref="AL38:AM38"/>
    <mergeCell ref="P38:Q38"/>
    <mergeCell ref="R38:S38"/>
    <mergeCell ref="T38:U38"/>
    <mergeCell ref="BH39:BI39"/>
    <mergeCell ref="BJ39:BL39"/>
    <mergeCell ref="BM39:BO39"/>
    <mergeCell ref="AL39:AM39"/>
    <mergeCell ref="AN39:AO39"/>
    <mergeCell ref="AP39:AQ39"/>
    <mergeCell ref="AR39:AS39"/>
    <mergeCell ref="AT39:AU39"/>
    <mergeCell ref="AV39:AW39"/>
    <mergeCell ref="B40:C40"/>
    <mergeCell ref="D40:E40"/>
    <mergeCell ref="F40:G40"/>
    <mergeCell ref="H40:I40"/>
    <mergeCell ref="J40:K40"/>
    <mergeCell ref="L40:M40"/>
    <mergeCell ref="AZ39:BB39"/>
    <mergeCell ref="BC39:BE39"/>
    <mergeCell ref="BF39:BG39"/>
    <mergeCell ref="Z39:AA39"/>
    <mergeCell ref="AB39:AC39"/>
    <mergeCell ref="AD39:AE39"/>
    <mergeCell ref="AF39:AG39"/>
    <mergeCell ref="AH39:AI39"/>
    <mergeCell ref="AJ39:AK39"/>
    <mergeCell ref="N39:O39"/>
    <mergeCell ref="P39:Q39"/>
    <mergeCell ref="R39:S39"/>
    <mergeCell ref="T39:U39"/>
    <mergeCell ref="V39:W39"/>
    <mergeCell ref="X39:Y39"/>
    <mergeCell ref="B39:C39"/>
    <mergeCell ref="D39:E39"/>
    <mergeCell ref="F39:G39"/>
    <mergeCell ref="AF40:AG40"/>
    <mergeCell ref="AH40:AI40"/>
    <mergeCell ref="AJ40:AK40"/>
    <mergeCell ref="N40:O40"/>
    <mergeCell ref="P40:Q40"/>
    <mergeCell ref="R40:S40"/>
    <mergeCell ref="T40:U40"/>
    <mergeCell ref="V40:W40"/>
    <mergeCell ref="X40:Y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AN41:AO41"/>
    <mergeCell ref="AP41:AQ41"/>
    <mergeCell ref="T41:U41"/>
    <mergeCell ref="V41:W41"/>
    <mergeCell ref="X41:Y41"/>
    <mergeCell ref="Z41:AA41"/>
    <mergeCell ref="AB41:AC41"/>
    <mergeCell ref="AD41:AE41"/>
    <mergeCell ref="BR40:BT40"/>
    <mergeCell ref="AZ40:BB40"/>
    <mergeCell ref="BC40:BE40"/>
    <mergeCell ref="BF40:BG40"/>
    <mergeCell ref="BH40:BI40"/>
    <mergeCell ref="BJ40:BL40"/>
    <mergeCell ref="BM40:BO40"/>
    <mergeCell ref="AL40:AM40"/>
    <mergeCell ref="AN40:AO40"/>
    <mergeCell ref="AP40:AQ40"/>
    <mergeCell ref="AR40:AS40"/>
    <mergeCell ref="AT40:AU40"/>
    <mergeCell ref="AV40:AW40"/>
    <mergeCell ref="Z40:AA40"/>
    <mergeCell ref="AB40:AC40"/>
    <mergeCell ref="AD40:AE40"/>
    <mergeCell ref="T42:U42"/>
    <mergeCell ref="V42:W42"/>
    <mergeCell ref="X42:Y42"/>
    <mergeCell ref="Z42:AA42"/>
    <mergeCell ref="BH41:BI41"/>
    <mergeCell ref="BJ41:BL41"/>
    <mergeCell ref="BM41:BO41"/>
    <mergeCell ref="B42:C42"/>
    <mergeCell ref="D42:E42"/>
    <mergeCell ref="F42:G42"/>
    <mergeCell ref="H42:I42"/>
    <mergeCell ref="J42:K42"/>
    <mergeCell ref="L42:M42"/>
    <mergeCell ref="N42:O42"/>
    <mergeCell ref="AR41:AS41"/>
    <mergeCell ref="AT41:AU41"/>
    <mergeCell ref="AV41:AW41"/>
    <mergeCell ref="AZ41:BB41"/>
    <mergeCell ref="BC41:BE41"/>
    <mergeCell ref="BF41:BG41"/>
    <mergeCell ref="AF41:AG41"/>
    <mergeCell ref="AH41:AI41"/>
    <mergeCell ref="AJ41:AK41"/>
    <mergeCell ref="AL41:AM41"/>
    <mergeCell ref="BC42:BE42"/>
    <mergeCell ref="BF42:BG42"/>
    <mergeCell ref="BH42:BI42"/>
    <mergeCell ref="BJ42:BL42"/>
    <mergeCell ref="BM42:BO42"/>
    <mergeCell ref="B43:C43"/>
    <mergeCell ref="D43:E43"/>
    <mergeCell ref="F43:G43"/>
    <mergeCell ref="H43:I43"/>
    <mergeCell ref="J43:K43"/>
    <mergeCell ref="AN42:AO42"/>
    <mergeCell ref="AP42:AQ42"/>
    <mergeCell ref="AR42:AS42"/>
    <mergeCell ref="AT42:AU42"/>
    <mergeCell ref="AV42:AW42"/>
    <mergeCell ref="AZ42:BB42"/>
    <mergeCell ref="AB42:AC42"/>
    <mergeCell ref="AD42:AE42"/>
    <mergeCell ref="AF42:AG42"/>
    <mergeCell ref="AH42:AI42"/>
    <mergeCell ref="AJ42:AK42"/>
    <mergeCell ref="AL42:AM42"/>
    <mergeCell ref="P42:Q42"/>
    <mergeCell ref="R42:S42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AN44:AO44"/>
    <mergeCell ref="AP44:AQ44"/>
    <mergeCell ref="T44:U44"/>
    <mergeCell ref="V44:W44"/>
    <mergeCell ref="X44:Y44"/>
    <mergeCell ref="Z44:AA44"/>
    <mergeCell ref="AB44:AC44"/>
    <mergeCell ref="AD44:AE44"/>
    <mergeCell ref="BM43:BO43"/>
    <mergeCell ref="AV43:AW43"/>
    <mergeCell ref="AZ43:BB43"/>
    <mergeCell ref="BC43:BE43"/>
    <mergeCell ref="BF43:BG43"/>
    <mergeCell ref="BH43:BI43"/>
    <mergeCell ref="BJ43:BL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T45:U45"/>
    <mergeCell ref="V45:W45"/>
    <mergeCell ref="X45:Y45"/>
    <mergeCell ref="Z45:AA45"/>
    <mergeCell ref="BH44:BI44"/>
    <mergeCell ref="BJ44:BL44"/>
    <mergeCell ref="BM44:BO44"/>
    <mergeCell ref="B45:C45"/>
    <mergeCell ref="D45:E45"/>
    <mergeCell ref="F45:G45"/>
    <mergeCell ref="H45:I45"/>
    <mergeCell ref="J45:K45"/>
    <mergeCell ref="L45:M45"/>
    <mergeCell ref="N45:O45"/>
    <mergeCell ref="AR44:AS44"/>
    <mergeCell ref="AT44:AU44"/>
    <mergeCell ref="AV44:AW44"/>
    <mergeCell ref="AZ44:BB44"/>
    <mergeCell ref="BC44:BE44"/>
    <mergeCell ref="BF44:BG44"/>
    <mergeCell ref="AF44:AG44"/>
    <mergeCell ref="AH44:AI44"/>
    <mergeCell ref="AJ44:AK44"/>
    <mergeCell ref="AL44:AM44"/>
    <mergeCell ref="BC45:BE45"/>
    <mergeCell ref="BF45:BG45"/>
    <mergeCell ref="BH45:BI45"/>
    <mergeCell ref="BJ45:BL45"/>
    <mergeCell ref="BM45:BO45"/>
    <mergeCell ref="B46:C46"/>
    <mergeCell ref="D46:E46"/>
    <mergeCell ref="F46:G46"/>
    <mergeCell ref="H46:I46"/>
    <mergeCell ref="J46:K46"/>
    <mergeCell ref="AN45:AO45"/>
    <mergeCell ref="AP45:AQ45"/>
    <mergeCell ref="AR45:AS45"/>
    <mergeCell ref="AT45:AU45"/>
    <mergeCell ref="AV45:AW45"/>
    <mergeCell ref="AZ45:BB45"/>
    <mergeCell ref="AB45:AC45"/>
    <mergeCell ref="AD45:AE45"/>
    <mergeCell ref="AF45:AG45"/>
    <mergeCell ref="AH45:AI45"/>
    <mergeCell ref="AJ45:AK45"/>
    <mergeCell ref="AL45:AM45"/>
    <mergeCell ref="P45:Q45"/>
    <mergeCell ref="R45:S45"/>
    <mergeCell ref="AD46:AE46"/>
    <mergeCell ref="AF46:AG46"/>
    <mergeCell ref="AH46:AI46"/>
    <mergeCell ref="L46:M46"/>
    <mergeCell ref="N46:O46"/>
    <mergeCell ref="P46:Q46"/>
    <mergeCell ref="R46:S46"/>
    <mergeCell ref="T46:U46"/>
    <mergeCell ref="V46:W46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AN47:AO47"/>
    <mergeCell ref="AP47:AQ47"/>
    <mergeCell ref="T47:U47"/>
    <mergeCell ref="V47:W47"/>
    <mergeCell ref="X47:Y47"/>
    <mergeCell ref="Z47:AA47"/>
    <mergeCell ref="AB47:AC47"/>
    <mergeCell ref="AD47:AE47"/>
    <mergeCell ref="BM46:BO46"/>
    <mergeCell ref="AV46:AW46"/>
    <mergeCell ref="AZ46:BB46"/>
    <mergeCell ref="BC46:BE46"/>
    <mergeCell ref="BF46:BG46"/>
    <mergeCell ref="BH46:BI46"/>
    <mergeCell ref="BJ46:BL46"/>
    <mergeCell ref="AJ46:AK46"/>
    <mergeCell ref="AL46:AM46"/>
    <mergeCell ref="AN46:AO46"/>
    <mergeCell ref="AP46:AQ46"/>
    <mergeCell ref="AR46:AS46"/>
    <mergeCell ref="AT46:AU46"/>
    <mergeCell ref="X46:Y46"/>
    <mergeCell ref="Z46:AA46"/>
    <mergeCell ref="AB46:AC46"/>
    <mergeCell ref="T48:U48"/>
    <mergeCell ref="V48:W48"/>
    <mergeCell ref="X48:Y48"/>
    <mergeCell ref="Z48:AA48"/>
    <mergeCell ref="BH47:BI47"/>
    <mergeCell ref="BJ47:BL47"/>
    <mergeCell ref="BM47:BO47"/>
    <mergeCell ref="B48:C48"/>
    <mergeCell ref="D48:E48"/>
    <mergeCell ref="F48:G48"/>
    <mergeCell ref="H48:I48"/>
    <mergeCell ref="J48:K48"/>
    <mergeCell ref="L48:M48"/>
    <mergeCell ref="N48:O48"/>
    <mergeCell ref="AR47:AS47"/>
    <mergeCell ref="AT47:AU47"/>
    <mergeCell ref="AV47:AW47"/>
    <mergeCell ref="AZ47:BB47"/>
    <mergeCell ref="BC47:BE47"/>
    <mergeCell ref="BF47:BG47"/>
    <mergeCell ref="AF47:AG47"/>
    <mergeCell ref="AH47:AI47"/>
    <mergeCell ref="AJ47:AK47"/>
    <mergeCell ref="AL47:AM47"/>
    <mergeCell ref="BC48:BE48"/>
    <mergeCell ref="BF48:BG48"/>
    <mergeCell ref="BH48:BI48"/>
    <mergeCell ref="BJ48:BL48"/>
    <mergeCell ref="BM48:BO48"/>
    <mergeCell ref="B49:C49"/>
    <mergeCell ref="D49:E49"/>
    <mergeCell ref="F49:G49"/>
    <mergeCell ref="H49:I49"/>
    <mergeCell ref="J49:K49"/>
    <mergeCell ref="AN48:AO48"/>
    <mergeCell ref="AP48:AQ48"/>
    <mergeCell ref="AR48:AS48"/>
    <mergeCell ref="AT48:AU48"/>
    <mergeCell ref="AV48:AW48"/>
    <mergeCell ref="AZ48:BB48"/>
    <mergeCell ref="AB48:AC48"/>
    <mergeCell ref="AD48:AE48"/>
    <mergeCell ref="AF48:AG48"/>
    <mergeCell ref="AH48:AI48"/>
    <mergeCell ref="AJ48:AK48"/>
    <mergeCell ref="AL48:AM48"/>
    <mergeCell ref="P48:Q48"/>
    <mergeCell ref="R48:S48"/>
    <mergeCell ref="AD49:AE49"/>
    <mergeCell ref="AF49:AG49"/>
    <mergeCell ref="AH49:AI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B50:C50"/>
    <mergeCell ref="D50:E50"/>
    <mergeCell ref="F50:G50"/>
    <mergeCell ref="H50:I50"/>
    <mergeCell ref="J50:K50"/>
    <mergeCell ref="L50:M50"/>
    <mergeCell ref="N50:O50"/>
    <mergeCell ref="P50:Q50"/>
    <mergeCell ref="R50:S50"/>
    <mergeCell ref="BF49:BG49"/>
    <mergeCell ref="BH49:BI49"/>
    <mergeCell ref="BJ49:BL49"/>
    <mergeCell ref="AJ49:AK49"/>
    <mergeCell ref="AL49:AM49"/>
    <mergeCell ref="AN49:AO49"/>
    <mergeCell ref="AP49:AQ49"/>
    <mergeCell ref="AR49:AS49"/>
    <mergeCell ref="AT49:AU49"/>
    <mergeCell ref="H51:I51"/>
    <mergeCell ref="J51:K51"/>
    <mergeCell ref="L51:M51"/>
    <mergeCell ref="N51:O51"/>
    <mergeCell ref="AR50:AS50"/>
    <mergeCell ref="AT50:AU50"/>
    <mergeCell ref="AV50:AW50"/>
    <mergeCell ref="AZ50:BB50"/>
    <mergeCell ref="BC50:BE50"/>
    <mergeCell ref="AF50:AG50"/>
    <mergeCell ref="AH50:AI50"/>
    <mergeCell ref="AJ50:AK50"/>
    <mergeCell ref="AL50:AM50"/>
    <mergeCell ref="AN50:AO50"/>
    <mergeCell ref="AP50:AQ50"/>
    <mergeCell ref="T50:U50"/>
    <mergeCell ref="V50:W50"/>
    <mergeCell ref="X50:Y50"/>
    <mergeCell ref="Z50:AA50"/>
    <mergeCell ref="AB50:AC50"/>
    <mergeCell ref="AD50:AE50"/>
    <mergeCell ref="B52:C52"/>
    <mergeCell ref="D52:E52"/>
    <mergeCell ref="F52:G52"/>
    <mergeCell ref="H52:I52"/>
    <mergeCell ref="J52:K52"/>
    <mergeCell ref="AN51:AO51"/>
    <mergeCell ref="AP51:AQ51"/>
    <mergeCell ref="AR51:AS51"/>
    <mergeCell ref="AT51:AU51"/>
    <mergeCell ref="AB51:AC51"/>
    <mergeCell ref="AD51:AE51"/>
    <mergeCell ref="AF51:AG51"/>
    <mergeCell ref="AH51:AI51"/>
    <mergeCell ref="AJ51:AK51"/>
    <mergeCell ref="AL51:AM51"/>
    <mergeCell ref="P51:Q51"/>
    <mergeCell ref="R51:S51"/>
    <mergeCell ref="T51:U51"/>
    <mergeCell ref="V51:W51"/>
    <mergeCell ref="X51:Y51"/>
    <mergeCell ref="Z51:AA51"/>
    <mergeCell ref="B51:C51"/>
    <mergeCell ref="D51:E51"/>
    <mergeCell ref="F51:G51"/>
    <mergeCell ref="H53:I53"/>
    <mergeCell ref="J53:K53"/>
    <mergeCell ref="L53:M53"/>
    <mergeCell ref="N53:O53"/>
    <mergeCell ref="P53:Q53"/>
    <mergeCell ref="R53:S53"/>
    <mergeCell ref="AV52:AW52"/>
    <mergeCell ref="AZ52:BB52"/>
    <mergeCell ref="BC52:BE52"/>
    <mergeCell ref="X52:Y52"/>
    <mergeCell ref="Z52:AA52"/>
    <mergeCell ref="AB52:AC52"/>
    <mergeCell ref="AD52:AE52"/>
    <mergeCell ref="AF52:AG52"/>
    <mergeCell ref="AH52:AI52"/>
    <mergeCell ref="L52:M52"/>
    <mergeCell ref="N52:O52"/>
    <mergeCell ref="P52:Q52"/>
    <mergeCell ref="R52:S52"/>
    <mergeCell ref="T52:U52"/>
    <mergeCell ref="V52:W52"/>
    <mergeCell ref="AJ52:AK52"/>
    <mergeCell ref="AL52:AM52"/>
    <mergeCell ref="AN52:AO52"/>
    <mergeCell ref="B54:C54"/>
    <mergeCell ref="D54:E54"/>
    <mergeCell ref="F54:G54"/>
    <mergeCell ref="H54:I54"/>
    <mergeCell ref="J54:K54"/>
    <mergeCell ref="L54:M54"/>
    <mergeCell ref="N54:O54"/>
    <mergeCell ref="AR53:AS53"/>
    <mergeCell ref="AT53:AU53"/>
    <mergeCell ref="AF53:AG53"/>
    <mergeCell ref="AH53:AI53"/>
    <mergeCell ref="AJ53:AK53"/>
    <mergeCell ref="AL53:AM53"/>
    <mergeCell ref="AN53:AO53"/>
    <mergeCell ref="AP53:AQ53"/>
    <mergeCell ref="T53:U53"/>
    <mergeCell ref="V53:W53"/>
    <mergeCell ref="X53:Y53"/>
    <mergeCell ref="Z53:AA53"/>
    <mergeCell ref="AB53:AC53"/>
    <mergeCell ref="AD53:AE53"/>
    <mergeCell ref="B53:C53"/>
    <mergeCell ref="D53:E53"/>
    <mergeCell ref="F53:G53"/>
    <mergeCell ref="P54:Q54"/>
    <mergeCell ref="R54:S54"/>
    <mergeCell ref="T54:U54"/>
    <mergeCell ref="V54:W54"/>
    <mergeCell ref="X54:Y54"/>
    <mergeCell ref="Z54:AA54"/>
    <mergeCell ref="BH53:BI53"/>
    <mergeCell ref="BJ53:BL53"/>
    <mergeCell ref="BM53:BO53"/>
    <mergeCell ref="AV53:AW53"/>
    <mergeCell ref="AZ53:BB53"/>
    <mergeCell ref="BC53:BE53"/>
    <mergeCell ref="BF53:BG53"/>
    <mergeCell ref="AL54:AM54"/>
    <mergeCell ref="R55:S55"/>
    <mergeCell ref="T55:U55"/>
    <mergeCell ref="V55:W55"/>
    <mergeCell ref="BC54:BE54"/>
    <mergeCell ref="BF54:BG54"/>
    <mergeCell ref="BH54:BI54"/>
    <mergeCell ref="BJ54:BL54"/>
    <mergeCell ref="BM54:BO54"/>
    <mergeCell ref="B55:C55"/>
    <mergeCell ref="D55:E55"/>
    <mergeCell ref="F55:G55"/>
    <mergeCell ref="H55:I55"/>
    <mergeCell ref="J55:K55"/>
    <mergeCell ref="AN54:AO54"/>
    <mergeCell ref="AP54:AQ54"/>
    <mergeCell ref="AR54:AS54"/>
    <mergeCell ref="AT54:AU54"/>
    <mergeCell ref="AV54:AW54"/>
    <mergeCell ref="AZ54:BB54"/>
    <mergeCell ref="AB54:AC54"/>
    <mergeCell ref="AD54:AE54"/>
    <mergeCell ref="AF54:AG54"/>
    <mergeCell ref="AH54:AI54"/>
    <mergeCell ref="AJ54:AK54"/>
    <mergeCell ref="H56:I56"/>
    <mergeCell ref="J56:K56"/>
    <mergeCell ref="L56:M56"/>
    <mergeCell ref="N56:O56"/>
    <mergeCell ref="P56:Q56"/>
    <mergeCell ref="R56:S56"/>
    <mergeCell ref="AV55:AW55"/>
    <mergeCell ref="AZ55:BB55"/>
    <mergeCell ref="BC55:BE55"/>
    <mergeCell ref="AJ55:AK55"/>
    <mergeCell ref="AL55:AM55"/>
    <mergeCell ref="AN55:AO55"/>
    <mergeCell ref="AP55:AQ55"/>
    <mergeCell ref="AR55:AS55"/>
    <mergeCell ref="AT55:AU55"/>
    <mergeCell ref="X55:Y55"/>
    <mergeCell ref="Z55:AA55"/>
    <mergeCell ref="AB55:AC55"/>
    <mergeCell ref="AD55:AE55"/>
    <mergeCell ref="AF55:AG55"/>
    <mergeCell ref="AH55:AI55"/>
    <mergeCell ref="L55:M55"/>
    <mergeCell ref="N55:O55"/>
    <mergeCell ref="P55:Q55"/>
    <mergeCell ref="B57:C57"/>
    <mergeCell ref="D57:E57"/>
    <mergeCell ref="F57:G57"/>
    <mergeCell ref="H57:I57"/>
    <mergeCell ref="J57:K57"/>
    <mergeCell ref="L57:M57"/>
    <mergeCell ref="N57:O57"/>
    <mergeCell ref="AR56:AS56"/>
    <mergeCell ref="AT56:AU56"/>
    <mergeCell ref="AF56:AG56"/>
    <mergeCell ref="AH56:AI56"/>
    <mergeCell ref="AJ56:AK56"/>
    <mergeCell ref="AL56:AM56"/>
    <mergeCell ref="AN56:AO56"/>
    <mergeCell ref="AP56:AQ56"/>
    <mergeCell ref="T56:U56"/>
    <mergeCell ref="V56:W56"/>
    <mergeCell ref="X56:Y56"/>
    <mergeCell ref="Z56:AA56"/>
    <mergeCell ref="AB56:AC56"/>
    <mergeCell ref="AD56:AE56"/>
    <mergeCell ref="B56:C56"/>
    <mergeCell ref="D56:E56"/>
    <mergeCell ref="F56:G56"/>
    <mergeCell ref="P57:Q57"/>
    <mergeCell ref="R57:S57"/>
    <mergeCell ref="T57:U57"/>
    <mergeCell ref="V57:W57"/>
    <mergeCell ref="X57:Y57"/>
    <mergeCell ref="Z57:AA57"/>
    <mergeCell ref="BH56:BI56"/>
    <mergeCell ref="BJ56:BL56"/>
    <mergeCell ref="BM56:BO56"/>
    <mergeCell ref="AV56:AW56"/>
    <mergeCell ref="AZ56:BB56"/>
    <mergeCell ref="BC56:BE56"/>
    <mergeCell ref="BF56:BG56"/>
    <mergeCell ref="R58:S58"/>
    <mergeCell ref="T58:U58"/>
    <mergeCell ref="V58:W58"/>
    <mergeCell ref="BC57:BE57"/>
    <mergeCell ref="BF57:BG57"/>
    <mergeCell ref="BH57:BI57"/>
    <mergeCell ref="BJ57:BL57"/>
    <mergeCell ref="BM57:BO57"/>
    <mergeCell ref="B58:C58"/>
    <mergeCell ref="D58:E58"/>
    <mergeCell ref="F58:G58"/>
    <mergeCell ref="H58:I58"/>
    <mergeCell ref="J58:K58"/>
    <mergeCell ref="AN57:AO57"/>
    <mergeCell ref="AP57:AQ57"/>
    <mergeCell ref="AR57:AS57"/>
    <mergeCell ref="AT57:AU57"/>
    <mergeCell ref="AV57:AW57"/>
    <mergeCell ref="AZ57:BB57"/>
    <mergeCell ref="AB57:AC57"/>
    <mergeCell ref="AD57:AE57"/>
    <mergeCell ref="AF57:AG57"/>
    <mergeCell ref="AH57:AI57"/>
    <mergeCell ref="AJ57:AK57"/>
    <mergeCell ref="H59:I59"/>
    <mergeCell ref="J59:K59"/>
    <mergeCell ref="L59:M59"/>
    <mergeCell ref="N59:O59"/>
    <mergeCell ref="P59:Q59"/>
    <mergeCell ref="R59:S59"/>
    <mergeCell ref="AV58:AW58"/>
    <mergeCell ref="AZ58:BB58"/>
    <mergeCell ref="BC58:BE58"/>
    <mergeCell ref="AJ58:AK58"/>
    <mergeCell ref="AL58:AM58"/>
    <mergeCell ref="AN58:AO58"/>
    <mergeCell ref="AP58:AQ58"/>
    <mergeCell ref="AR58:AS58"/>
    <mergeCell ref="AT58:AU58"/>
    <mergeCell ref="X58:Y58"/>
    <mergeCell ref="Z58:AA58"/>
    <mergeCell ref="AB58:AC58"/>
    <mergeCell ref="AD58:AE58"/>
    <mergeCell ref="AF58:AG58"/>
    <mergeCell ref="AH58:AI58"/>
    <mergeCell ref="L58:M58"/>
    <mergeCell ref="N58:O58"/>
    <mergeCell ref="P58:Q58"/>
    <mergeCell ref="A60:C60"/>
    <mergeCell ref="D60:E60"/>
    <mergeCell ref="F60:G60"/>
    <mergeCell ref="H60:I60"/>
    <mergeCell ref="J60:K60"/>
    <mergeCell ref="L60:M60"/>
    <mergeCell ref="N60:O60"/>
    <mergeCell ref="AR59:AS59"/>
    <mergeCell ref="AT59:AU59"/>
    <mergeCell ref="AF59:AG59"/>
    <mergeCell ref="AH59:AI59"/>
    <mergeCell ref="AJ59:AK59"/>
    <mergeCell ref="AL59:AM59"/>
    <mergeCell ref="AN59:AO59"/>
    <mergeCell ref="AP59:AQ59"/>
    <mergeCell ref="T59:U59"/>
    <mergeCell ref="V59:W59"/>
    <mergeCell ref="X59:Y59"/>
    <mergeCell ref="Z59:AA59"/>
    <mergeCell ref="AB59:AC59"/>
    <mergeCell ref="AD59:AE59"/>
    <mergeCell ref="B59:C59"/>
    <mergeCell ref="D59:E59"/>
    <mergeCell ref="F59:G59"/>
    <mergeCell ref="P60:Q60"/>
    <mergeCell ref="R60:S60"/>
    <mergeCell ref="T60:U60"/>
    <mergeCell ref="V60:W60"/>
    <mergeCell ref="X60:Y60"/>
    <mergeCell ref="Z60:AA60"/>
    <mergeCell ref="BH59:BI59"/>
    <mergeCell ref="BJ59:BL59"/>
    <mergeCell ref="BM59:BO59"/>
    <mergeCell ref="AV59:AW59"/>
    <mergeCell ref="AZ59:BB59"/>
    <mergeCell ref="BC59:BE59"/>
    <mergeCell ref="BF59:BG59"/>
    <mergeCell ref="AN60:AO60"/>
    <mergeCell ref="AP60:AQ60"/>
    <mergeCell ref="AR60:AS60"/>
    <mergeCell ref="AT60:AU60"/>
    <mergeCell ref="AV60:AW60"/>
    <mergeCell ref="AB60:AC60"/>
    <mergeCell ref="AD60:AE60"/>
    <mergeCell ref="AF60:AG60"/>
    <mergeCell ref="AH60:AI60"/>
    <mergeCell ref="AJ60:AK60"/>
    <mergeCell ref="AL60:AM60"/>
    <mergeCell ref="BM58:BO58"/>
    <mergeCell ref="BF58:BG58"/>
    <mergeCell ref="BH58:BI58"/>
    <mergeCell ref="BJ58:BL58"/>
    <mergeCell ref="AL57:AM57"/>
    <mergeCell ref="BM55:BO55"/>
    <mergeCell ref="BF55:BG55"/>
    <mergeCell ref="BH55:BI55"/>
    <mergeCell ref="BJ55:BL55"/>
    <mergeCell ref="BM52:BO52"/>
    <mergeCell ref="BF52:BG52"/>
    <mergeCell ref="BH52:BI52"/>
    <mergeCell ref="BJ52:BL52"/>
    <mergeCell ref="AP52:AQ52"/>
    <mergeCell ref="AR52:AS52"/>
    <mergeCell ref="AT52:AU52"/>
    <mergeCell ref="CO1:CP1"/>
    <mergeCell ref="CQ1:CR1"/>
    <mergeCell ref="BC51:BE51"/>
    <mergeCell ref="BF51:BG51"/>
    <mergeCell ref="BH51:BI51"/>
    <mergeCell ref="BJ51:BL51"/>
    <mergeCell ref="BM51:BO51"/>
    <mergeCell ref="AV51:AW51"/>
    <mergeCell ref="AZ51:BB51"/>
    <mergeCell ref="BH50:BI50"/>
    <mergeCell ref="BJ50:BL50"/>
    <mergeCell ref="BM50:BO50"/>
    <mergeCell ref="BF50:BG50"/>
    <mergeCell ref="BM49:BO49"/>
    <mergeCell ref="AV49:AW49"/>
    <mergeCell ref="AZ49:BB49"/>
    <mergeCell ref="BC49:BE49"/>
    <mergeCell ref="CS1:CT1"/>
    <mergeCell ref="CU1:CV1"/>
    <mergeCell ref="CW1:CX1"/>
    <mergeCell ref="BZ1:BZ32"/>
    <mergeCell ref="CC1:CD1"/>
    <mergeCell ref="CE1:CF1"/>
    <mergeCell ref="CG1:CH1"/>
    <mergeCell ref="CI1:CJ1"/>
    <mergeCell ref="CK1:CL1"/>
    <mergeCell ref="CM1:CN1"/>
    <mergeCell ref="CA1:CB1"/>
  </mergeCells>
  <conditionalFormatting sqref="P2:AM32">
    <cfRule type="expression" dxfId="37" priority="5">
      <formula>AND(OR(AND(P2&gt;=$A$36,P2&lt;=$B$36),AND(P2&gt;=$A$37,P2&lt;=$B$37),AND(P2&gt;=$A$38,P2&lt;=$B$38),AND(P2&gt;=$A$39,P2&lt;=$B$39),AND(P2&gt;=$A$40,P2&lt;=$B$40),AND(P2&gt;=$A$41,P2&lt;=$B$41),AND(P2&gt;=$A$42,P2&lt;=$B$42),AND(P2&gt;=$A$43,P2&lt;=$B$43),AND(P2&gt;=$A$44,P2&lt;=$B$44),AND(P2&gt;=$A$45,P2&lt;=$B$45),AND(P2&gt;=$A$46,P2&lt;=$B$46),AND(P2&gt;=$A$47,P2&lt;=$B$47),AND(P2&gt;=$A$48,P2&lt;=$B$48),AND(P2&gt;=$A$49,P2&lt;=$B$49),AND(P2&gt;=$A$50,P2&lt;=$B$50),AND(P2&gt;=$A$51,P2&lt;=$B$51),AND(P2&gt;=$A$52,P2&lt;=$B$52),AND(P2&gt;=$A$53,P2&lt;=$B$53),AND(P2&gt;=$A$54,P2&lt;=$B$54),AND(P2&gt;=$A$55,P2&lt;=$B$55),AND(P2&gt;=$A$56,P2&lt;=$B$56),AND(P2&gt;=$A$57,P2&lt;=$B$57),AND(P2&gt;=$A$58,P2&lt;=$B$58),AND(P2&gt;=$A$59,P2&lt;=$B$59)),ISNUMBER(P2))</formula>
    </cfRule>
    <cfRule type="expression" dxfId="36" priority="6">
      <formula>AND(OR(AND(P2&gt;=$AO$3,P2&lt;=$AQ$3),AND(P2&gt;=$AO$4,P2&lt;=$AQ$4),AND(P2&gt;=$AO$5,P2&lt;=$AQ$5),AND(P2&gt;=$AO$6,P2&lt;=$AQ$6),AND(P2&gt;=$AO$7,P2&lt;=$AQ$7),AND(P2&gt;=$AO$8,P2&lt;=$AQ$8),AND(P2&gt;=$AO$9,P2&lt;=$AQ$9),AND(P2&gt;=$AO$10,P2&lt;=$AQ$10),AND(P2&gt;=$AO$11,P2&lt;=$AQ$11),AND(P2&gt;=$AO$12,P2&lt;=$AQ$12)),ISNUMBER(P2))</formula>
    </cfRule>
    <cfRule type="expression" dxfId="35" priority="7">
      <formula>AND(OR(AND(P2&gt;=$AO$19,P2&lt;=$AQ$19),AND(P2&gt;=$AO$20,P2&lt;=$AQ$20),AND(P2&gt;=$AO$21,P2&lt;=$AQ$21),AND(P2&gt;=$AO$22,P2&lt;=$AQ$22)),ISNUMBER(P2))</formula>
    </cfRule>
    <cfRule type="expression" dxfId="34" priority="8">
      <formula>AND(OR(AND(P2&gt;=$AT$19,P2&lt;=$AV$19),AND(P2&gt;=$AT$20,P2&lt;=$AV$20),AND(P2&gt;=$AT$21,P2&lt;=$AV$21),AND(P2&gt;=$AT$22,P2&lt;=$AV$22)),ISNUMBER(P2))</formula>
    </cfRule>
    <cfRule type="expression" dxfId="33" priority="9">
      <formula>AND(OR(AND(P2&gt;=$AO$29,P2&lt;=$AQ$29),AND(P2&gt;=$AO$30,P2&lt;=$AQ$30),AND(P2&gt;=$AO$31,P2&lt;=$AQ$31),AND(P2&gt;=$AO$32,P2&lt;=$AQ$32)),ISNUMBER(P2))</formula>
    </cfRule>
    <cfRule type="expression" dxfId="32" priority="10">
      <formula>AND(OR(AND(P2&gt;=$AT$3,P2&lt;=$AV$3),AND(P2&gt;=$AT$4,P2&lt;=$AV$4),AND(P2&gt;=$AT$5,P2&lt;=$AV$5),AND(P2&gt;=$AT$6,P2&lt;=$AV$6)),ISNUMBER(P2))</formula>
    </cfRule>
  </conditionalFormatting>
  <conditionalFormatting sqref="P2:AM32">
    <cfRule type="expression" dxfId="31" priority="1">
      <formula>AND(WEEKDAY(P2,2)&gt;5,ISNUMBER(P2))</formula>
    </cfRule>
    <cfRule type="expression" dxfId="30" priority="11">
      <formula>AND(OR(AND(P2&gt;=$AT$29,P2&lt;=$AV$29),AND(P2&gt;=$AT$30,P2&lt;=$AV$30),AND(P2&gt;=$AT$31,P2&lt;=$AV$31),AND(P2&gt;=$AT$32,P2&lt;=$AV$32)),ISNUMBER(P2))</formula>
    </cfRule>
    <cfRule type="expression" dxfId="29" priority="12">
      <formula>AND(OR(AND(P2&gt;=$A$15,P2&lt;=$B$15),AND(P2&gt;=$A$16,P2&lt;=$B$16),AND(P2&gt;=$A$17,P2&lt;=$B$17),AND(P2&gt;=$A$18,P2&lt;=$B$18),AND(P2&gt;=$A$19,P2&lt;=$B$19),AND(P2&gt;=$A$20,P2&lt;=$B$20),AND(P2&gt;=$A$21,P2&lt;=$B$21),AND(P2&gt;=$A$22,P2&lt;=$B$22),AND(P2&gt;=$A$23,P2&lt;=$B$23),AND(P2&gt;=$A$24,P2&lt;=$B$24),AND(P2&gt;=$A$25,P2&lt;=$B$25),AND(P2&gt;=$A$26,P2&lt;=$B$26),AND(P2&gt;=$A$27,P2&lt;=$B$27),AND(P2&gt;=$A$28,P2&lt;=$B$28),AND(P2&gt;=$A$29,P2&lt;=$B$29)),ISNUMBER(P2))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BB3:BB30 BD2:BD32 BF31:BF32 BF2:BF30 BH2:BH32 BJ2:BJ32 BL2:BL32 BN2:BN32 BP2:BP32 BR2:BR32 BT2:BT32 BV2:BV32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A3CC5E83-3B23-4556-B634-9E6EB56F8D85}">
            <xm:f>VLOOKUP(P2,Feiertage!$A$8:$A$20,1,0)</xm:f>
            <x14:dxf>
              <fill>
                <patternFill>
                  <bgColor rgb="FFFFFF00"/>
                </patternFill>
              </fill>
            </x14:dxf>
          </x14:cfRule>
          <xm:sqref>P2:AM32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0DF8D-94CB-4E9D-9504-FB14398141A1}">
  <dimension ref="A1:CX106"/>
  <sheetViews>
    <sheetView zoomScale="80" zoomScaleNormal="80" workbookViewId="0">
      <selection activeCell="D1" sqref="D1"/>
    </sheetView>
  </sheetViews>
  <sheetFormatPr baseColWidth="10" defaultRowHeight="15" x14ac:dyDescent="0.25"/>
  <cols>
    <col min="1" max="1" width="12.7109375" customWidth="1"/>
    <col min="2" max="2" width="8.7109375" customWidth="1"/>
    <col min="3" max="3" width="4.7109375" customWidth="1"/>
    <col min="4" max="4" width="8.7109375" customWidth="1"/>
    <col min="5" max="5" width="4.7109375" customWidth="1"/>
    <col min="6" max="6" width="2.7109375" customWidth="1"/>
    <col min="7" max="8" width="6.7109375" customWidth="1"/>
    <col min="9" max="9" width="5.7109375" customWidth="1"/>
    <col min="10" max="10" width="8.85546875" customWidth="1"/>
    <col min="11" max="12" width="6.7109375" customWidth="1"/>
    <col min="13" max="13" width="12.7109375" customWidth="1"/>
    <col min="14" max="14" width="12.7109375" style="10" customWidth="1"/>
    <col min="15" max="15" width="2.7109375" customWidth="1"/>
    <col min="16" max="16" width="4.5703125" customWidth="1"/>
    <col min="17" max="17" width="8.7109375" customWidth="1"/>
    <col min="18" max="18" width="4.5703125" customWidth="1"/>
    <col min="19" max="19" width="8.7109375" customWidth="1"/>
    <col min="20" max="20" width="4.5703125" customWidth="1"/>
    <col min="21" max="21" width="8.7109375" customWidth="1"/>
    <col min="22" max="22" width="4.5703125" customWidth="1"/>
    <col min="23" max="23" width="8.7109375" customWidth="1"/>
    <col min="24" max="24" width="4.5703125" customWidth="1"/>
    <col min="25" max="25" width="8.7109375" customWidth="1"/>
    <col min="26" max="26" width="4.5703125" customWidth="1"/>
    <col min="27" max="27" width="8.7109375" customWidth="1"/>
    <col min="28" max="28" width="4.5703125" customWidth="1"/>
    <col min="29" max="29" width="8.7109375" customWidth="1"/>
    <col min="30" max="30" width="4.5703125" customWidth="1"/>
    <col min="31" max="31" width="8.7109375" customWidth="1"/>
    <col min="32" max="32" width="4.5703125" customWidth="1"/>
    <col min="33" max="33" width="8.7109375" customWidth="1"/>
    <col min="34" max="34" width="4.5703125" customWidth="1"/>
    <col min="35" max="35" width="8.7109375" customWidth="1"/>
    <col min="36" max="36" width="4.5703125" customWidth="1"/>
    <col min="37" max="37" width="8.7109375" customWidth="1"/>
    <col min="38" max="38" width="4.5703125" customWidth="1"/>
    <col min="39" max="40" width="8.7109375" customWidth="1"/>
    <col min="41" max="41" width="4.7109375" customWidth="1"/>
    <col min="42" max="42" width="8.7109375" customWidth="1"/>
    <col min="43" max="43" width="4.7109375" customWidth="1"/>
    <col min="44" max="44" width="8.7109375" customWidth="1"/>
    <col min="45" max="45" width="4.7109375" customWidth="1"/>
    <col min="46" max="46" width="8.7109375" customWidth="1"/>
    <col min="47" max="47" width="4.7109375" customWidth="1"/>
    <col min="48" max="48" width="8.7109375" customWidth="1"/>
    <col min="49" max="49" width="4.7109375" customWidth="1"/>
    <col min="52" max="74" width="4.5703125" customWidth="1"/>
    <col min="75" max="75" width="4.7109375" customWidth="1"/>
    <col min="76" max="76" width="3.85546875" customWidth="1"/>
    <col min="79" max="102" width="4.7109375" customWidth="1"/>
  </cols>
  <sheetData>
    <row r="1" spans="1:102" ht="30" customHeight="1" x14ac:dyDescent="0.4">
      <c r="A1" s="373">
        <v>2022</v>
      </c>
      <c r="B1" s="374"/>
      <c r="H1" s="9"/>
      <c r="I1" s="9"/>
      <c r="J1" s="9"/>
      <c r="K1" s="9"/>
      <c r="L1" s="9"/>
      <c r="M1" s="9"/>
      <c r="P1" s="368" t="s">
        <v>24</v>
      </c>
      <c r="Q1" s="368"/>
      <c r="R1" s="368" t="s">
        <v>25</v>
      </c>
      <c r="S1" s="368"/>
      <c r="T1" s="368" t="s">
        <v>26</v>
      </c>
      <c r="U1" s="368"/>
      <c r="V1" s="368" t="s">
        <v>27</v>
      </c>
      <c r="W1" s="368"/>
      <c r="X1" s="368" t="s">
        <v>28</v>
      </c>
      <c r="Y1" s="368"/>
      <c r="Z1" s="368" t="s">
        <v>29</v>
      </c>
      <c r="AA1" s="368"/>
      <c r="AB1" s="368" t="s">
        <v>30</v>
      </c>
      <c r="AC1" s="368"/>
      <c r="AD1" s="368" t="s">
        <v>31</v>
      </c>
      <c r="AE1" s="368"/>
      <c r="AF1" s="368" t="s">
        <v>32</v>
      </c>
      <c r="AG1" s="368"/>
      <c r="AH1" s="368" t="s">
        <v>33</v>
      </c>
      <c r="AI1" s="368"/>
      <c r="AJ1" s="368" t="s">
        <v>34</v>
      </c>
      <c r="AK1" s="368"/>
      <c r="AL1" s="368" t="s">
        <v>35</v>
      </c>
      <c r="AM1" s="368"/>
      <c r="AO1" s="369" t="s">
        <v>92</v>
      </c>
      <c r="AP1" s="369"/>
      <c r="AQ1" s="369"/>
      <c r="AR1" s="369"/>
      <c r="AS1" s="80"/>
      <c r="AT1" s="370" t="s">
        <v>80</v>
      </c>
      <c r="AU1" s="371"/>
      <c r="AV1" s="371"/>
      <c r="AW1" s="372"/>
      <c r="AX1" s="80"/>
      <c r="AY1" s="162" t="s">
        <v>102</v>
      </c>
      <c r="AZ1" s="161" t="s">
        <v>85</v>
      </c>
      <c r="BA1" s="161"/>
      <c r="BB1" s="161" t="s">
        <v>86</v>
      </c>
      <c r="BC1" s="161"/>
      <c r="BD1" s="161" t="s">
        <v>26</v>
      </c>
      <c r="BE1" s="161"/>
      <c r="BF1" s="161" t="s">
        <v>27</v>
      </c>
      <c r="BG1" s="161"/>
      <c r="BH1" s="161" t="s">
        <v>28</v>
      </c>
      <c r="BI1" s="161"/>
      <c r="BJ1" s="161" t="s">
        <v>29</v>
      </c>
      <c r="BK1" s="161"/>
      <c r="BL1" s="161" t="s">
        <v>30</v>
      </c>
      <c r="BM1" s="161"/>
      <c r="BN1" s="161" t="s">
        <v>87</v>
      </c>
      <c r="BO1" s="161"/>
      <c r="BP1" s="161" t="s">
        <v>88</v>
      </c>
      <c r="BQ1" s="161"/>
      <c r="BR1" s="161" t="s">
        <v>89</v>
      </c>
      <c r="BS1" s="161"/>
      <c r="BT1" s="161" t="s">
        <v>90</v>
      </c>
      <c r="BU1" s="161"/>
      <c r="BV1" s="161" t="s">
        <v>91</v>
      </c>
      <c r="BW1" s="161"/>
      <c r="BX1" s="80"/>
      <c r="BY1" s="80"/>
      <c r="BZ1" s="162" t="s">
        <v>101</v>
      </c>
      <c r="CA1" s="161" t="s">
        <v>85</v>
      </c>
      <c r="CB1" s="161"/>
      <c r="CC1" s="161" t="s">
        <v>86</v>
      </c>
      <c r="CD1" s="161"/>
      <c r="CE1" s="161" t="s">
        <v>26</v>
      </c>
      <c r="CF1" s="161"/>
      <c r="CG1" s="161" t="s">
        <v>27</v>
      </c>
      <c r="CH1" s="161"/>
      <c r="CI1" s="161" t="s">
        <v>28</v>
      </c>
      <c r="CJ1" s="161"/>
      <c r="CK1" s="161" t="s">
        <v>29</v>
      </c>
      <c r="CL1" s="161"/>
      <c r="CM1" s="161" t="s">
        <v>30</v>
      </c>
      <c r="CN1" s="161"/>
      <c r="CO1" s="161" t="s">
        <v>87</v>
      </c>
      <c r="CP1" s="161"/>
      <c r="CQ1" s="161" t="s">
        <v>88</v>
      </c>
      <c r="CR1" s="161"/>
      <c r="CS1" s="161" t="s">
        <v>89</v>
      </c>
      <c r="CT1" s="161"/>
      <c r="CU1" s="161" t="s">
        <v>90</v>
      </c>
      <c r="CV1" s="161"/>
      <c r="CW1" s="161" t="s">
        <v>91</v>
      </c>
      <c r="CX1" s="161"/>
    </row>
    <row r="2" spans="1:102" ht="14.45" customHeight="1" x14ac:dyDescent="0.25">
      <c r="B2" s="365"/>
      <c r="C2" s="365"/>
      <c r="H2" s="9"/>
      <c r="I2" s="9"/>
      <c r="J2" s="9"/>
      <c r="K2" s="9"/>
      <c r="L2" s="80"/>
      <c r="M2" s="9"/>
      <c r="P2" s="11">
        <f>DATE($A$1,1,1)</f>
        <v>44562</v>
      </c>
      <c r="Q2" s="12">
        <f>DATE($A$1,1,1)</f>
        <v>44562</v>
      </c>
      <c r="R2" s="11">
        <f t="shared" ref="R2:AL2" si="0">EDATE(P2,1)</f>
        <v>44593</v>
      </c>
      <c r="S2" s="12">
        <f>EDATE(Q2,1)</f>
        <v>44593</v>
      </c>
      <c r="T2" s="11">
        <f t="shared" si="0"/>
        <v>44621</v>
      </c>
      <c r="U2" s="12">
        <f>EDATE(S2,1)</f>
        <v>44621</v>
      </c>
      <c r="V2" s="11">
        <f t="shared" si="0"/>
        <v>44652</v>
      </c>
      <c r="W2" s="12">
        <f>EDATE(U2,1)</f>
        <v>44652</v>
      </c>
      <c r="X2" s="11">
        <f t="shared" si="0"/>
        <v>44682</v>
      </c>
      <c r="Y2" s="12">
        <f>EDATE(W2,1)</f>
        <v>44682</v>
      </c>
      <c r="Z2" s="11">
        <f t="shared" si="0"/>
        <v>44713</v>
      </c>
      <c r="AA2" s="12">
        <f>EDATE(Y2,1)</f>
        <v>44713</v>
      </c>
      <c r="AB2" s="11">
        <f t="shared" si="0"/>
        <v>44743</v>
      </c>
      <c r="AC2" s="12">
        <f>EDATE(AA2,1)</f>
        <v>44743</v>
      </c>
      <c r="AD2" s="11">
        <f t="shared" si="0"/>
        <v>44774</v>
      </c>
      <c r="AE2" s="12">
        <f>EDATE(AC2,1)</f>
        <v>44774</v>
      </c>
      <c r="AF2" s="11">
        <f t="shared" si="0"/>
        <v>44805</v>
      </c>
      <c r="AG2" s="12">
        <f>EDATE(AE2,1)</f>
        <v>44805</v>
      </c>
      <c r="AH2" s="11">
        <f t="shared" si="0"/>
        <v>44835</v>
      </c>
      <c r="AI2" s="12">
        <f>EDATE(AG2,1)</f>
        <v>44835</v>
      </c>
      <c r="AJ2" s="11">
        <f t="shared" si="0"/>
        <v>44866</v>
      </c>
      <c r="AK2" s="12">
        <f>EDATE(AI2,1)</f>
        <v>44866</v>
      </c>
      <c r="AL2" s="11">
        <f t="shared" si="0"/>
        <v>44896</v>
      </c>
      <c r="AM2" s="12">
        <f>EDATE(AK2,1)</f>
        <v>44896</v>
      </c>
      <c r="AO2" s="366" t="s">
        <v>55</v>
      </c>
      <c r="AP2" s="366"/>
      <c r="AQ2" s="366" t="s">
        <v>56</v>
      </c>
      <c r="AR2" s="366"/>
      <c r="AT2" s="367" t="s">
        <v>55</v>
      </c>
      <c r="AU2" s="367"/>
      <c r="AV2" s="367" t="s">
        <v>56</v>
      </c>
      <c r="AW2" s="367"/>
      <c r="AY2" s="162"/>
      <c r="AZ2" s="13" cm="1">
        <f t="array" ref="AZ2">ISERROR(MATCH(Q2,Feiertage!$A$8:$A$19,0))*IF(OR(Q2&lt;$M$3,Q2&gt;$BU$36),0,INDEX($M$4:$N$10,WEEKDAY(Q2,2),(Q2&gt;=$M$3)*(Q2&lt;$N$3)+2*(Q2&gt;=$N$3)*(Q2&lt;=$BU$36)))</f>
        <v>0</v>
      </c>
      <c r="BA2" s="83"/>
      <c r="BB2" s="13" cm="1">
        <f t="array" ref="BB2">ISERROR(MATCH(S2,Feiertage!$A$8:$A$19,0))*IF(OR(S2&lt;$M$3,S2&gt;$BU$36),0,INDEX($M$4:$N$10,WEEKDAY(S2,2),(S2&gt;=$M$3)*(S2&lt;$N$3)+2*(S2&gt;=$N$3)*(S2&lt;=$BU$36)))</f>
        <v>8</v>
      </c>
      <c r="BC2" s="83"/>
      <c r="BD2" s="13" cm="1">
        <f t="array" ref="BD2">ISERROR(MATCH(U2,Feiertage!$A$8:$A$19,0))*IF(OR(U2&lt;$M$3,U2&gt;$BU$36),0,INDEX($M$4:$N$10,WEEKDAY(U2,2),(U2&gt;=$M$3)*(U2&lt;$N$3)+2*(U2&gt;=$N$3)*(U2&lt;=$BU$36)))</f>
        <v>8</v>
      </c>
      <c r="BE2" s="83"/>
      <c r="BF2" s="13" cm="1">
        <f t="array" ref="BF2">ISERROR(MATCH(W2,Feiertage!$A$8:$A$19,0))*IF(OR(W2&lt;$M$3,W2&gt;$BU$36),0,INDEX($M$4:$N$10,WEEKDAY(W2,2),(W2&gt;=$M$3)*(W2&lt;$N$3)+2*(W2&gt;=$N$3)*(W2&lt;=$BU$36)))</f>
        <v>5</v>
      </c>
      <c r="BG2" s="83"/>
      <c r="BH2" s="13" cm="1">
        <f t="array" ref="BH2">ISERROR(MATCH(Y2,Feiertage!$A$8:$A$19,0))*IF(OR(Y2&lt;$M$3,Y2&gt;$BU$36),0,INDEX($M$4:$N$10,WEEKDAY(Y2,2),(Y2&gt;=$M$3)*(Y2&lt;$N$3)+2*(Y2&gt;=$N$3)*(Y2&lt;=$BU$36)))</f>
        <v>0</v>
      </c>
      <c r="BI2" s="83"/>
      <c r="BJ2" s="13" cm="1">
        <f t="array" ref="BJ2">ISERROR(MATCH(AA2,Feiertage!$A$8:$A$19,0))*IF(OR(AA2&lt;$M$3,AA2&gt;$BU$36),0,INDEX($M$4:$N$10,WEEKDAY(AA2,2),(AA2&gt;=$M$3)*(AA2&lt;$N$3)+2*(AA2&gt;=$N$3)*(AA2&lt;=$BU$36)))</f>
        <v>8</v>
      </c>
      <c r="BK2" s="83"/>
      <c r="BL2" s="13" cm="1">
        <f t="array" ref="BL2">ISERROR(MATCH(AC2,Feiertage!$A$8:$A$19,0))*IF(OR(AC2&lt;$M$3,AC2&gt;$BU$36),0,INDEX($M$4:$N$10,WEEKDAY(AC2,2),(AC2&gt;=$M$3)*(AC2&lt;$N$3)+2*(AC2&gt;=$N$3)*(AC2&lt;=$BU$36)))</f>
        <v>5</v>
      </c>
      <c r="BM2" s="83"/>
      <c r="BN2" s="13" cm="1">
        <f t="array" ref="BN2">ISERROR(MATCH(AE2,Feiertage!$A$8:$A$19,0))*IF(OR(AE2&lt;$M$3,AE2&gt;$BU$36),0,INDEX($M$4:$N$10,WEEKDAY(AE2,2),(AE2&gt;=$M$3)*(AE2&lt;$N$3)+2*(AE2&gt;=$N$3)*(AE2&lt;=$BU$36)))</f>
        <v>8</v>
      </c>
      <c r="BO2" s="83"/>
      <c r="BP2" s="13" cm="1">
        <f t="array" ref="BP2">ISERROR(MATCH(AG2,Feiertage!$A$8:$A$19,0))*IF(OR(AG2&lt;$M$3,AG2&gt;$BU$36),0,INDEX($M$4:$N$10,WEEKDAY(AG2,2),(AG2&gt;=$M$3)*(AG2&lt;$N$3)+2*(AG2&gt;=$N$3)*(AG2&lt;=$BU$36)))</f>
        <v>8</v>
      </c>
      <c r="BQ2" s="83"/>
      <c r="BR2" s="13" cm="1">
        <f t="array" ref="BR2">ISERROR(MATCH(AI2,Feiertage!$A$8:$A$19,0))*IF(OR(AI2&lt;$M$3,AI2&gt;$BU$36),0,INDEX($M$4:$N$10,WEEKDAY(AI2,2),(AI2&gt;=$M$3)*(AI2&lt;$N$3)+2*(AI2&gt;=$N$3)*(AI2&lt;=$BU$36)))</f>
        <v>0</v>
      </c>
      <c r="BS2" s="83"/>
      <c r="BT2" s="13" cm="1">
        <f t="array" ref="BT2">ISERROR(MATCH(AK2,Feiertage!$A$8:$A$19,0))*IF(OR(AK2&lt;$M$3,AK2&gt;$BU$36),0,INDEX($M$4:$N$10,WEEKDAY(AK2,2),(AK2&gt;=$M$3)*(AK2&lt;$N$3)+2*(AK2&gt;=$N$3)*(AK2&lt;=$BU$36)))</f>
        <v>0</v>
      </c>
      <c r="BU2" s="83"/>
      <c r="BV2" s="13" cm="1">
        <f t="array" ref="BV2">ISERROR(MATCH(AM2,Feiertage!$A$8:$A$19,0))*IF(OR(AM2&lt;$M$3,AM2&gt;$BU$36),0,INDEX($M$4:$N$10,WEEKDAY(AM2,2),(AM2&gt;=$M$3)*(AM2&lt;$N$3)+2*(AM2&gt;=$N$3)*(AM2&lt;=$BU$36)))</f>
        <v>0</v>
      </c>
      <c r="BW2" s="84"/>
      <c r="BZ2" s="162"/>
      <c r="CA2" s="13" cm="1">
        <f t="array" ref="CA2">ISERROR(MATCH(Q2,$AO$3:$AQ$3,0))*IF(OR(Q2&lt;$M$3,Q2&gt;$BU$36),0,INDEX($M$4:$N$10,WEEKDAY(Q2,2),(Q2&gt;=$M$3)*(Q2&lt;$N$3)+2*(Q2&gt;=$N$3)*(Q2&lt;=$BU$36)))</f>
        <v>0</v>
      </c>
      <c r="CB2" s="83"/>
      <c r="CC2" s="13" cm="1">
        <f t="array" ref="CC2">ISERROR(MATCH(S2,$AO$3:$AQ$3,0))*IF(OR(S2&lt;$M$3,S2&gt;$BU$36),0,INDEX($M$4:$N$10,WEEKDAY(S2,2),(S2&gt;=$M$3)*(S2&lt;$N$3)+2*(S2&gt;=$N$3)*(S2&lt;=$BU$36)))</f>
        <v>8</v>
      </c>
      <c r="CD2" s="83"/>
      <c r="CE2" s="13" cm="1">
        <f t="array" ref="CE2">ISERROR(MATCH(U2,$AO$3:$AQ$3,0))*IF(OR(U2&lt;$M$3,U2&gt;$BU$36),0,INDEX($M$4:$N$10,WEEKDAY(U2,2),(U2&gt;=$M$3)*(U2&lt;$N$3)+2*(U2&gt;=$N$3)*(U2&lt;=$BU$36)))</f>
        <v>8</v>
      </c>
      <c r="CF2" s="83"/>
      <c r="CG2" s="13" cm="1">
        <f t="array" ref="CG2">ISERROR(MATCH(W2,$AO$3:$AQ$3,0))*IF(OR(W2&lt;$M$3,W2&gt;$BU$36),0,INDEX($M$4:$N$10,WEEKDAY(W2,2),(W2&gt;=$M$3)*(W2&lt;$N$3)+2*(W2&gt;=$N$3)*(W2&lt;=$BU$36)))</f>
        <v>5</v>
      </c>
      <c r="CH2" s="83"/>
      <c r="CI2" s="13" cm="1">
        <f t="array" ref="CI2">ISERROR(MATCH(Y2,$AO$3:$AQ$3,0))*IF(OR(Y2&lt;$M$3,Y2&gt;$BU$36),0,INDEX($M$4:$N$10,WEEKDAY(Y2,2),(Y2&gt;=$M$3)*(Y2&lt;$N$3)+2*(Y2&gt;=$N$3)*(Y2&lt;=$BU$36)))</f>
        <v>0</v>
      </c>
      <c r="CJ2" s="83"/>
      <c r="CK2" s="13" cm="1">
        <f t="array" ref="CK2">ISERROR(MATCH(AA2,$AO$3:$AQ$3,0))*IF(OR(AA2&lt;$M$3,AA2&gt;$BU$36),0,INDEX($M$4:$N$10,WEEKDAY(AA2,2),(AA2&gt;=$M$3)*(AA2&lt;$N$3)+2*(AA2&gt;=$N$3)*(AA2&lt;=$BU$36)))</f>
        <v>8</v>
      </c>
      <c r="CL2" s="83"/>
      <c r="CM2" s="13" cm="1">
        <f t="array" ref="CM2">ISERROR(MATCH(AC2,$AO$3:$AQ$3,0))*IF(OR(AC2&lt;$M$3,AC2&gt;$BU$36),0,INDEX($M$4:$N$10,WEEKDAY(AC2,2),(AC2&gt;=$M$3)*(AC2&lt;$N$3)+2*(AC2&gt;=$N$3)*(AC2&lt;=$BU$36)))</f>
        <v>5</v>
      </c>
      <c r="CN2" s="83"/>
      <c r="CO2" s="13" cm="1">
        <f t="array" ref="CO2">ISERROR(MATCH(AE2,$AO$3:$AQ$3,0))*IF(OR(AE2&lt;$M$3,AE2&gt;$BU$36),0,INDEX($M$4:$N$10,WEEKDAY(AE2,2),(AE2&gt;=$M$3)*(AE2&lt;$N$3)+2*(AE2&gt;=$N$3)*(AE2&lt;=$BU$36)))</f>
        <v>8</v>
      </c>
      <c r="CP2" s="83"/>
      <c r="CQ2" s="13" cm="1">
        <f t="array" ref="CQ2">ISERROR(MATCH(AG2,$AO$3:$AQ$3,0))*IF(OR(AG2&lt;$M$3,AG2&gt;$BU$36),0,INDEX($M$4:$N$10,WEEKDAY(AG2,2),(AG2&gt;=$M$3)*(AG2&lt;$N$3)+2*(AG2&gt;=$N$3)*(AG2&lt;=$BU$36)))</f>
        <v>8</v>
      </c>
      <c r="CR2" s="83"/>
      <c r="CS2" s="13">
        <v>0</v>
      </c>
      <c r="CT2" s="83"/>
      <c r="CU2" s="13">
        <v>0</v>
      </c>
      <c r="CV2" s="83"/>
      <c r="CW2" s="13">
        <v>0</v>
      </c>
      <c r="CX2" s="84"/>
    </row>
    <row r="3" spans="1:102" ht="14.45" customHeight="1" x14ac:dyDescent="0.25">
      <c r="A3" s="78" t="s">
        <v>36</v>
      </c>
      <c r="B3" s="375" t="s">
        <v>104</v>
      </c>
      <c r="C3" s="376"/>
      <c r="D3" s="376"/>
      <c r="E3" s="376"/>
      <c r="F3" s="377"/>
      <c r="G3" s="378" t="s">
        <v>37</v>
      </c>
      <c r="H3" s="378"/>
      <c r="I3" s="14"/>
      <c r="K3" s="356" t="s">
        <v>38</v>
      </c>
      <c r="L3" s="357"/>
      <c r="M3" s="15">
        <f>IF(AND($B$4="",$B$6=""),"",IF($B$4="",$B$6,$B$4))</f>
        <v>44424</v>
      </c>
      <c r="N3" s="15">
        <f>IF(AND($B$5="",$B$7=""),"",IF($B$5="",$B$7,$B$5))</f>
        <v>44652</v>
      </c>
      <c r="P3" s="11">
        <f t="shared" ref="P3:P32" si="1">IF(MONTH(Q2+1)=MONTH(Q$2),Q2+1,"")</f>
        <v>44563</v>
      </c>
      <c r="Q3" s="12">
        <f>IF(MONTH(Q2+1)=MONTH(Q$2),Q2+1,"")</f>
        <v>44563</v>
      </c>
      <c r="R3" s="11">
        <f t="shared" ref="R3:AL3" si="2">IF(MONTH(R2+1)=MONTH(R$2),R2+1,"")</f>
        <v>44594</v>
      </c>
      <c r="S3" s="12">
        <f>IF(MONTH(S2+1)=MONTH(S$2),S2+1,"")</f>
        <v>44594</v>
      </c>
      <c r="T3" s="11">
        <f t="shared" si="2"/>
        <v>44622</v>
      </c>
      <c r="U3" s="12">
        <f>IF(MONTH(U2+1)=MONTH(U$2),U2+1,"")</f>
        <v>44622</v>
      </c>
      <c r="V3" s="11">
        <f t="shared" si="2"/>
        <v>44653</v>
      </c>
      <c r="W3" s="12">
        <f>IF(MONTH(W2+1)=MONTH(W$2),W2+1,"")</f>
        <v>44653</v>
      </c>
      <c r="X3" s="11">
        <f t="shared" si="2"/>
        <v>44683</v>
      </c>
      <c r="Y3" s="12">
        <f>IF(MONTH(Y2+1)=MONTH(Y$2),Y2+1,"")</f>
        <v>44683</v>
      </c>
      <c r="Z3" s="11">
        <f t="shared" si="2"/>
        <v>44714</v>
      </c>
      <c r="AA3" s="12">
        <f>IF(MONTH(AA2+1)=MONTH(AA$2),AA2+1,"")</f>
        <v>44714</v>
      </c>
      <c r="AB3" s="11">
        <f t="shared" si="2"/>
        <v>44744</v>
      </c>
      <c r="AC3" s="12">
        <f>IF(MONTH(AC2+1)=MONTH(AC$2),AC2+1,"")</f>
        <v>44744</v>
      </c>
      <c r="AD3" s="11">
        <f t="shared" si="2"/>
        <v>44775</v>
      </c>
      <c r="AE3" s="12">
        <f>IF(MONTH(AE2+1)=MONTH(AE$2),AE2+1,"")</f>
        <v>44775</v>
      </c>
      <c r="AF3" s="11">
        <f t="shared" si="2"/>
        <v>44806</v>
      </c>
      <c r="AG3" s="12">
        <f>IF(MONTH(AG2+1)=MONTH(AG$2),AG2+1,"")</f>
        <v>44806</v>
      </c>
      <c r="AH3" s="11">
        <f t="shared" si="2"/>
        <v>44836</v>
      </c>
      <c r="AI3" s="12">
        <f>IF(MONTH(AI2+1)=MONTH(AI$2),AI2+1,"")</f>
        <v>44836</v>
      </c>
      <c r="AJ3" s="11">
        <f t="shared" si="2"/>
        <v>44867</v>
      </c>
      <c r="AK3" s="12">
        <f>IF(MONTH(AK2+1)=MONTH(AK$2),AK2+1,"")</f>
        <v>44867</v>
      </c>
      <c r="AL3" s="11">
        <f t="shared" si="2"/>
        <v>44897</v>
      </c>
      <c r="AM3" s="12">
        <f>IF(MONTH(AM2+1)=MONTH(AM$2),AM2+1,"")</f>
        <v>44897</v>
      </c>
      <c r="AO3" s="323"/>
      <c r="AP3" s="323"/>
      <c r="AQ3" s="308"/>
      <c r="AR3" s="308"/>
      <c r="AT3" s="308">
        <v>44708</v>
      </c>
      <c r="AU3" s="308"/>
      <c r="AV3" s="308">
        <v>44708</v>
      </c>
      <c r="AW3" s="308"/>
      <c r="AY3" s="162"/>
      <c r="AZ3" s="13" cm="1">
        <f t="array" ref="AZ3">ISERROR(MATCH(Q3,Feiertage!$A$8:$A$19,0))*IF(OR(Q3&lt;$M$3,Q3&gt;$BU$36),0,INDEX($M$4:$N$10,WEEKDAY(Q3,2),(Q3&gt;=$M$3)*(Q3&lt;$N$3)+2*(Q3&gt;=$N$3)*(Q3&lt;=$BU$36)))</f>
        <v>0</v>
      </c>
      <c r="BA3" s="83"/>
      <c r="BB3" s="13" cm="1">
        <f t="array" ref="BB3">ISERROR(MATCH(S3,Feiertage!$A$8:$A$19,0))*IF(OR(S3&lt;$M$3,S3&gt;$BU$36),0,INDEX($M$4:$N$10,WEEKDAY(S3,2),(S3&gt;=$M$3)*(S3&lt;$N$3)+2*(S3&gt;=$N$3)*(S3&lt;=$BU$36)))</f>
        <v>8</v>
      </c>
      <c r="BC3" s="83"/>
      <c r="BD3" s="13" cm="1">
        <f t="array" ref="BD3">ISERROR(MATCH(U3,Feiertage!$A$8:$A$19,0))*IF(OR(U3&lt;$M$3,U3&gt;$BU$36),0,INDEX($M$4:$N$10,WEEKDAY(U3,2),(U3&gt;=$M$3)*(U3&lt;$N$3)+2*(U3&gt;=$N$3)*(U3&lt;=$BU$36)))</f>
        <v>8</v>
      </c>
      <c r="BE3" s="83"/>
      <c r="BF3" s="13" cm="1">
        <f t="array" ref="BF3">ISERROR(MATCH(W3,Feiertage!$A$8:$A$19,0))*IF(OR(W3&lt;$M$3,W3&gt;$BU$36),0,INDEX($M$4:$N$10,WEEKDAY(W3,2),(W3&gt;=$M$3)*(W3&lt;$N$3)+2*(W3&gt;=$N$3)*(W3&lt;=$BU$36)))</f>
        <v>0</v>
      </c>
      <c r="BG3" s="83"/>
      <c r="BH3" s="13" cm="1">
        <f t="array" ref="BH3">ISERROR(MATCH(Y3,Feiertage!$A$8:$A$19,0))*IF(OR(Y3&lt;$M$3,Y3&gt;$BU$36),0,INDEX($M$4:$N$10,WEEKDAY(Y3,2),(Y3&gt;=$M$3)*(Y3&lt;$N$3)+2*(Y3&gt;=$N$3)*(Y3&lt;=$BU$36)))</f>
        <v>8</v>
      </c>
      <c r="BI3" s="83"/>
      <c r="BJ3" s="13" cm="1">
        <f t="array" ref="BJ3">ISERROR(MATCH(AA3,Feiertage!$A$8:$A$19,0))*IF(OR(AA3&lt;$M$3,AA3&gt;$BU$36),0,INDEX($M$4:$N$10,WEEKDAY(AA3,2),(AA3&gt;=$M$3)*(AA3&lt;$N$3)+2*(AA3&gt;=$N$3)*(AA3&lt;=$BU$36)))</f>
        <v>8</v>
      </c>
      <c r="BK3" s="83"/>
      <c r="BL3" s="13" cm="1">
        <f t="array" ref="BL3">ISERROR(MATCH(AC3,Feiertage!$A$8:$A$19,0))*IF(OR(AC3&lt;$M$3,AC3&gt;$BU$36),0,INDEX($M$4:$N$10,WEEKDAY(AC3,2),(AC3&gt;=$M$3)*(AC3&lt;$N$3)+2*(AC3&gt;=$N$3)*(AC3&lt;=$BU$36)))</f>
        <v>0</v>
      </c>
      <c r="BM3" s="83"/>
      <c r="BN3" s="13" cm="1">
        <f t="array" ref="BN3">ISERROR(MATCH(AE3,Feiertage!$A$8:$A$19,0))*IF(OR(AE3&lt;$M$3,AE3&gt;$BU$36),0,INDEX($M$4:$N$10,WEEKDAY(AE3,2),(AE3&gt;=$M$3)*(AE3&lt;$N$3)+2*(AE3&gt;=$N$3)*(AE3&lt;=$BU$36)))</f>
        <v>8</v>
      </c>
      <c r="BO3" s="83"/>
      <c r="BP3" s="13" cm="1">
        <f t="array" ref="BP3">ISERROR(MATCH(AG3,Feiertage!$A$8:$A$19,0))*IF(OR(AG3&lt;$M$3,AG3&gt;$BU$36),0,INDEX($M$4:$N$10,WEEKDAY(AG3,2),(AG3&gt;=$M$3)*(AG3&lt;$N$3)+2*(AG3&gt;=$N$3)*(AG3&lt;=$BU$36)))</f>
        <v>5</v>
      </c>
      <c r="BQ3" s="83"/>
      <c r="BR3" s="13" cm="1">
        <f t="array" ref="BR3">ISERROR(MATCH(AI3,Feiertage!$A$8:$A$19,0))*IF(OR(AI3&lt;$M$3,AI3&gt;$BU$36),0,INDEX($M$4:$N$10,WEEKDAY(AI3,2),(AI3&gt;=$M$3)*(AI3&lt;$N$3)+2*(AI3&gt;=$N$3)*(AI3&lt;=$BU$36)))</f>
        <v>0</v>
      </c>
      <c r="BS3" s="83"/>
      <c r="BT3" s="13" cm="1">
        <f t="array" ref="BT3">ISERROR(MATCH(AK3,Feiertage!$A$8:$A$19,0))*IF(OR(AK3&lt;$M$3,AK3&gt;$BU$36),0,INDEX($M$4:$N$10,WEEKDAY(AK3,2),(AK3&gt;=$M$3)*(AK3&lt;$N$3)+2*(AK3&gt;=$N$3)*(AK3&lt;=$BU$36)))</f>
        <v>0</v>
      </c>
      <c r="BU3" s="83"/>
      <c r="BV3" s="13" cm="1">
        <f t="array" ref="BV3">ISERROR(MATCH(AM3,Feiertage!$A$8:$A$19,0))*IF(OR(AM3&lt;$M$3,AM3&gt;$BU$36),0,INDEX($M$4:$N$10,WEEKDAY(AM3,2),(AM3&gt;=$M$3)*(AM3&lt;$N$3)+2*(AM3&gt;=$N$3)*(AM3&lt;=$BU$36)))</f>
        <v>0</v>
      </c>
      <c r="BW3" s="84"/>
      <c r="BZ3" s="162"/>
      <c r="CA3" s="13" cm="1">
        <f t="array" ref="CA3">ISERROR(MATCH(Q3,$AO$3:$AQ$3,0))*IF(OR(Q3&lt;$M$3,Q3&gt;$BU$36),0,INDEX($M$4:$N$10,WEEKDAY(Q3,2),(Q3&gt;=$M$3)*(Q3&lt;$N$3)+2*(Q3&gt;=$N$3)*(Q3&lt;=$BU$36)))</f>
        <v>0</v>
      </c>
      <c r="CB3" s="83"/>
      <c r="CC3" s="13" cm="1">
        <f t="array" ref="CC3">ISERROR(MATCH(S3,$AO$3:$AQ$3,0))*IF(OR(S3&lt;$M$3,S3&gt;$BU$36),0,INDEX($M$4:$N$10,WEEKDAY(S3,2),(S3&gt;=$M$3)*(S3&lt;$N$3)+2*(S3&gt;=$N$3)*(S3&lt;=$BU$36)))</f>
        <v>8</v>
      </c>
      <c r="CD3" s="83"/>
      <c r="CE3" s="13" cm="1">
        <f t="array" ref="CE3">ISERROR(MATCH(U3,$AO$3:$AQ$3,0))*IF(OR(U3&lt;$M$3,U3&gt;$BU$36),0,INDEX($M$4:$N$10,WEEKDAY(U3,2),(U3&gt;=$M$3)*(U3&lt;$N$3)+2*(U3&gt;=$N$3)*(U3&lt;=$BU$36)))</f>
        <v>8</v>
      </c>
      <c r="CF3" s="83"/>
      <c r="CG3" s="13" cm="1">
        <f t="array" ref="CG3">ISERROR(MATCH(W3,$AO$3:$AQ$3,0))*IF(OR(W3&lt;$M$3,W3&gt;$BU$36),0,INDEX($M$4:$N$10,WEEKDAY(W3,2),(W3&gt;=$M$3)*(W3&lt;$N$3)+2*(W3&gt;=$N$3)*(W3&lt;=$BU$36)))</f>
        <v>0</v>
      </c>
      <c r="CH3" s="83"/>
      <c r="CI3" s="13" cm="1">
        <f t="array" ref="CI3">ISERROR(MATCH(Y3,$AO$3:$AQ$3,0))*IF(OR(Y3&lt;$M$3,Y3&gt;$BU$36),0,INDEX($M$4:$N$10,WEEKDAY(Y3,2),(Y3&gt;=$M$3)*(Y3&lt;$N$3)+2*(Y3&gt;=$N$3)*(Y3&lt;=$BU$36)))</f>
        <v>8</v>
      </c>
      <c r="CJ3" s="83"/>
      <c r="CK3" s="13" cm="1">
        <f t="array" ref="CK3">ISERROR(MATCH(AA3,$AO$3:$AQ$3,0))*IF(OR(AA3&lt;$M$3,AA3&gt;$BU$36),0,INDEX($M$4:$N$10,WEEKDAY(AA3,2),(AA3&gt;=$M$3)*(AA3&lt;$N$3)+2*(AA3&gt;=$N$3)*(AA3&lt;=$BU$36)))</f>
        <v>8</v>
      </c>
      <c r="CL3" s="83"/>
      <c r="CM3" s="13" cm="1">
        <f t="array" ref="CM3">ISERROR(MATCH(AC3,$AO$3:$AQ$3,0))*IF(OR(AC3&lt;$M$3,AC3&gt;$BU$36),0,INDEX($M$4:$N$10,WEEKDAY(AC3,2),(AC3&gt;=$M$3)*(AC3&lt;$N$3)+2*(AC3&gt;=$N$3)*(AC3&lt;=$BU$36)))</f>
        <v>0</v>
      </c>
      <c r="CN3" s="83"/>
      <c r="CO3" s="13" cm="1">
        <f t="array" ref="CO3">ISERROR(MATCH(AE3,$AO$3:$AQ$3,0))*IF(OR(AE3&lt;$M$3,AE3&gt;$BU$36),0,INDEX($M$4:$N$10,WEEKDAY(AE3,2),(AE3&gt;=$M$3)*(AE3&lt;$N$3)+2*(AE3&gt;=$N$3)*(AE3&lt;=$BU$36)))</f>
        <v>8</v>
      </c>
      <c r="CP3" s="83"/>
      <c r="CQ3" s="13" cm="1">
        <f t="array" ref="CQ3">ISERROR(MATCH(AG3,$AO$3:$AQ$3,0))*IF(OR(AG3&lt;$M$3,AG3&gt;$BU$36),0,INDEX($M$4:$N$10,WEEKDAY(AG3,2),(AG3&gt;=$M$3)*(AG3&lt;$N$3)+2*(AG3&gt;=$N$3)*(AG3&lt;=$BU$36)))</f>
        <v>5</v>
      </c>
      <c r="CR3" s="83"/>
      <c r="CS3" s="13">
        <v>0</v>
      </c>
      <c r="CT3" s="83"/>
      <c r="CU3" s="13">
        <v>0</v>
      </c>
      <c r="CV3" s="83"/>
      <c r="CW3" s="13">
        <v>0</v>
      </c>
      <c r="CX3" s="84"/>
    </row>
    <row r="4" spans="1:102" ht="14.45" customHeight="1" x14ac:dyDescent="0.25">
      <c r="A4" s="78" t="s">
        <v>39</v>
      </c>
      <c r="B4" s="364"/>
      <c r="C4" s="364"/>
      <c r="D4" s="119"/>
      <c r="E4" s="119"/>
      <c r="F4" s="79"/>
      <c r="G4" s="16"/>
      <c r="H4" s="363"/>
      <c r="I4" s="363"/>
      <c r="K4" s="346" t="s">
        <v>40</v>
      </c>
      <c r="L4" s="347"/>
      <c r="M4" s="17">
        <v>8</v>
      </c>
      <c r="N4" s="18">
        <v>8</v>
      </c>
      <c r="P4" s="11">
        <f t="shared" si="1"/>
        <v>44564</v>
      </c>
      <c r="Q4" s="12">
        <f t="shared" ref="Q4:AM15" si="3">IF(MONTH(Q3+1)=MONTH(Q$2),Q3+1,"")</f>
        <v>44564</v>
      </c>
      <c r="R4" s="11">
        <f t="shared" si="3"/>
        <v>44595</v>
      </c>
      <c r="S4" s="12">
        <f t="shared" si="3"/>
        <v>44595</v>
      </c>
      <c r="T4" s="11">
        <f t="shared" si="3"/>
        <v>44623</v>
      </c>
      <c r="U4" s="12">
        <f t="shared" si="3"/>
        <v>44623</v>
      </c>
      <c r="V4" s="11">
        <f t="shared" si="3"/>
        <v>44654</v>
      </c>
      <c r="W4" s="12">
        <f t="shared" si="3"/>
        <v>44654</v>
      </c>
      <c r="X4" s="11">
        <f t="shared" si="3"/>
        <v>44684</v>
      </c>
      <c r="Y4" s="12">
        <f t="shared" si="3"/>
        <v>44684</v>
      </c>
      <c r="Z4" s="11">
        <f t="shared" si="3"/>
        <v>44715</v>
      </c>
      <c r="AA4" s="12">
        <f t="shared" si="3"/>
        <v>44715</v>
      </c>
      <c r="AB4" s="11">
        <f t="shared" si="3"/>
        <v>44745</v>
      </c>
      <c r="AC4" s="12">
        <f t="shared" si="3"/>
        <v>44745</v>
      </c>
      <c r="AD4" s="11">
        <f t="shared" si="3"/>
        <v>44776</v>
      </c>
      <c r="AE4" s="12">
        <f t="shared" si="3"/>
        <v>44776</v>
      </c>
      <c r="AF4" s="11">
        <f t="shared" si="3"/>
        <v>44807</v>
      </c>
      <c r="AG4" s="12">
        <f t="shared" si="3"/>
        <v>44807</v>
      </c>
      <c r="AH4" s="11">
        <f t="shared" si="3"/>
        <v>44837</v>
      </c>
      <c r="AI4" s="12">
        <f t="shared" si="3"/>
        <v>44837</v>
      </c>
      <c r="AJ4" s="11">
        <f t="shared" si="3"/>
        <v>44868</v>
      </c>
      <c r="AK4" s="12">
        <f t="shared" si="3"/>
        <v>44868</v>
      </c>
      <c r="AL4" s="11">
        <f t="shared" si="3"/>
        <v>44898</v>
      </c>
      <c r="AM4" s="12">
        <f t="shared" si="3"/>
        <v>44898</v>
      </c>
      <c r="AO4" s="322"/>
      <c r="AP4" s="322"/>
      <c r="AQ4" s="303"/>
      <c r="AR4" s="303"/>
      <c r="AT4" s="303">
        <v>44722</v>
      </c>
      <c r="AU4" s="303"/>
      <c r="AV4" s="303">
        <v>44722</v>
      </c>
      <c r="AW4" s="303"/>
      <c r="AY4" s="162"/>
      <c r="AZ4" s="13" cm="1">
        <f t="array" ref="AZ4">ISERROR(MATCH(Q4,Feiertage!$A$8:$A$19,0))*IF(OR(Q4&lt;$M$3,Q4&gt;$BU$36),0,INDEX($M$4:$N$10,WEEKDAY(Q4,2),(Q4&gt;=$M$3)*(Q4&lt;$N$3)+2*(Q4&gt;=$N$3)*(Q4&lt;=$BU$36)))</f>
        <v>8</v>
      </c>
      <c r="BA4" s="83"/>
      <c r="BB4" s="13" cm="1">
        <f t="array" ref="BB4">ISERROR(MATCH(S4,Feiertage!$A$8:$A$19,0))*IF(OR(S4&lt;$M$3,S4&gt;$BU$36),0,INDEX($M$4:$N$10,WEEKDAY(S4,2),(S4&gt;=$M$3)*(S4&lt;$N$3)+2*(S4&gt;=$N$3)*(S4&lt;=$BU$36)))</f>
        <v>8</v>
      </c>
      <c r="BC4" s="83"/>
      <c r="BD4" s="13" cm="1">
        <f t="array" ref="BD4">ISERROR(MATCH(U4,Feiertage!$A$8:$A$19,0))*IF(OR(U4&lt;$M$3,U4&gt;$BU$36),0,INDEX($M$4:$N$10,WEEKDAY(U4,2),(U4&gt;=$M$3)*(U4&lt;$N$3)+2*(U4&gt;=$N$3)*(U4&lt;=$BU$36)))</f>
        <v>8</v>
      </c>
      <c r="BE4" s="83"/>
      <c r="BF4" s="13" cm="1">
        <f t="array" ref="BF4">ISERROR(MATCH(W4,Feiertage!$A$8:$A$19,0))*IF(OR(W4&lt;$M$3,W4&gt;$BU$36),0,INDEX($M$4:$N$10,WEEKDAY(W4,2),(W4&gt;=$M$3)*(W4&lt;$N$3)+2*(W4&gt;=$N$3)*(W4&lt;=$BU$36)))</f>
        <v>0</v>
      </c>
      <c r="BG4" s="83"/>
      <c r="BH4" s="13" cm="1">
        <f t="array" ref="BH4">ISERROR(MATCH(Y4,Feiertage!$A$8:$A$19,0))*IF(OR(Y4&lt;$M$3,Y4&gt;$BU$36),0,INDEX($M$4:$N$10,WEEKDAY(Y4,2),(Y4&gt;=$M$3)*(Y4&lt;$N$3)+2*(Y4&gt;=$N$3)*(Y4&lt;=$BU$36)))</f>
        <v>8</v>
      </c>
      <c r="BI4" s="83"/>
      <c r="BJ4" s="13" cm="1">
        <f t="array" ref="BJ4">ISERROR(MATCH(AA4,Feiertage!$A$8:$A$19,0))*IF(OR(AA4&lt;$M$3,AA4&gt;$BU$36),0,INDEX($M$4:$N$10,WEEKDAY(AA4,2),(AA4&gt;=$M$3)*(AA4&lt;$N$3)+2*(AA4&gt;=$N$3)*(AA4&lt;=$BU$36)))</f>
        <v>5</v>
      </c>
      <c r="BK4" s="83"/>
      <c r="BL4" s="13" cm="1">
        <f t="array" ref="BL4">ISERROR(MATCH(AC4,Feiertage!$A$8:$A$19,0))*IF(OR(AC4&lt;$M$3,AC4&gt;$BU$36),0,INDEX($M$4:$N$10,WEEKDAY(AC4,2),(AC4&gt;=$M$3)*(AC4&lt;$N$3)+2*(AC4&gt;=$N$3)*(AC4&lt;=$BU$36)))</f>
        <v>0</v>
      </c>
      <c r="BM4" s="83"/>
      <c r="BN4" s="13" cm="1">
        <f t="array" ref="BN4">ISERROR(MATCH(AE4,Feiertage!$A$8:$A$19,0))*IF(OR(AE4&lt;$M$3,AE4&gt;$BU$36),0,INDEX($M$4:$N$10,WEEKDAY(AE4,2),(AE4&gt;=$M$3)*(AE4&lt;$N$3)+2*(AE4&gt;=$N$3)*(AE4&lt;=$BU$36)))</f>
        <v>8</v>
      </c>
      <c r="BO4" s="83"/>
      <c r="BP4" s="13" cm="1">
        <f t="array" ref="BP4">ISERROR(MATCH(AG4,Feiertage!$A$8:$A$19,0))*IF(OR(AG4&lt;$M$3,AG4&gt;$BU$36),0,INDEX($M$4:$N$10,WEEKDAY(AG4,2),(AG4&gt;=$M$3)*(AG4&lt;$N$3)+2*(AG4&gt;=$N$3)*(AG4&lt;=$BU$36)))</f>
        <v>0</v>
      </c>
      <c r="BQ4" s="83"/>
      <c r="BR4" s="13" cm="1">
        <f t="array" ref="BR4">ISERROR(MATCH(AI4,Feiertage!$A$8:$A$19,0))*IF(OR(AI4&lt;$M$3,AI4&gt;$BU$36),0,INDEX($M$4:$N$10,WEEKDAY(AI4,2),(AI4&gt;=$M$3)*(AI4&lt;$N$3)+2*(AI4&gt;=$N$3)*(AI4&lt;=$BU$36)))</f>
        <v>0</v>
      </c>
      <c r="BS4" s="83"/>
      <c r="BT4" s="13" cm="1">
        <f t="array" ref="BT4">ISERROR(MATCH(AK4,Feiertage!$A$8:$A$19,0))*IF(OR(AK4&lt;$M$3,AK4&gt;$BU$36),0,INDEX($M$4:$N$10,WEEKDAY(AK4,2),(AK4&gt;=$M$3)*(AK4&lt;$N$3)+2*(AK4&gt;=$N$3)*(AK4&lt;=$BU$36)))</f>
        <v>0</v>
      </c>
      <c r="BU4" s="83"/>
      <c r="BV4" s="13" cm="1">
        <f t="array" ref="BV4">ISERROR(MATCH(AM4,Feiertage!$A$8:$A$19,0))*IF(OR(AM4&lt;$M$3,AM4&gt;$BU$36),0,INDEX($M$4:$N$10,WEEKDAY(AM4,2),(AM4&gt;=$M$3)*(AM4&lt;$N$3)+2*(AM4&gt;=$N$3)*(AM4&lt;=$BU$36)))</f>
        <v>0</v>
      </c>
      <c r="BW4" s="84"/>
      <c r="BZ4" s="162"/>
      <c r="CA4" s="13" cm="1">
        <f t="array" ref="CA4">ISERROR(MATCH(Q4,$AO$3:$AQ$3,0))*IF(OR(Q4&lt;$M$3,Q4&gt;$BU$36),0,INDEX($M$4:$N$10,WEEKDAY(Q4,2),(Q4&gt;=$M$3)*(Q4&lt;$N$3)+2*(Q4&gt;=$N$3)*(Q4&lt;=$BU$36)))</f>
        <v>8</v>
      </c>
      <c r="CB4" s="83"/>
      <c r="CC4" s="13" cm="1">
        <f t="array" ref="CC4">ISERROR(MATCH(S4,$AO$3:$AQ$3,0))*IF(OR(S4&lt;$M$3,S4&gt;$BU$36),0,INDEX($M$4:$N$10,WEEKDAY(S4,2),(S4&gt;=$M$3)*(S4&lt;$N$3)+2*(S4&gt;=$N$3)*(S4&lt;=$BU$36)))</f>
        <v>8</v>
      </c>
      <c r="CD4" s="83"/>
      <c r="CE4" s="13" cm="1">
        <f t="array" ref="CE4">ISERROR(MATCH(U4,$AO$3:$AQ$3,0))*IF(OR(U4&lt;$M$3,U4&gt;$BU$36),0,INDEX($M$4:$N$10,WEEKDAY(U4,2),(U4&gt;=$M$3)*(U4&lt;$N$3)+2*(U4&gt;=$N$3)*(U4&lt;=$BU$36)))</f>
        <v>8</v>
      </c>
      <c r="CF4" s="83"/>
      <c r="CG4" s="13" cm="1">
        <f t="array" ref="CG4">ISERROR(MATCH(W4,$AO$3:$AQ$3,0))*IF(OR(W4&lt;$M$3,W4&gt;$BU$36),0,INDEX($M$4:$N$10,WEEKDAY(W4,2),(W4&gt;=$M$3)*(W4&lt;$N$3)+2*(W4&gt;=$N$3)*(W4&lt;=$BU$36)))</f>
        <v>0</v>
      </c>
      <c r="CH4" s="83"/>
      <c r="CI4" s="13" cm="1">
        <f t="array" ref="CI4">ISERROR(MATCH(Y4,$AO$3:$AQ$3,0))*IF(OR(Y4&lt;$M$3,Y4&gt;$BU$36),0,INDEX($M$4:$N$10,WEEKDAY(Y4,2),(Y4&gt;=$M$3)*(Y4&lt;$N$3)+2*(Y4&gt;=$N$3)*(Y4&lt;=$BU$36)))</f>
        <v>8</v>
      </c>
      <c r="CJ4" s="83"/>
      <c r="CK4" s="13" cm="1">
        <f t="array" ref="CK4">ISERROR(MATCH(AA4,$AO$3:$AQ$3,0))*IF(OR(AA4&lt;$M$3,AA4&gt;$BU$36),0,INDEX($M$4:$N$10,WEEKDAY(AA4,2),(AA4&gt;=$M$3)*(AA4&lt;$N$3)+2*(AA4&gt;=$N$3)*(AA4&lt;=$BU$36)))</f>
        <v>5</v>
      </c>
      <c r="CL4" s="83"/>
      <c r="CM4" s="13" cm="1">
        <f t="array" ref="CM4">ISERROR(MATCH(AC4,$AO$3:$AQ$3,0))*IF(OR(AC4&lt;$M$3,AC4&gt;$BU$36),0,INDEX($M$4:$N$10,WEEKDAY(AC4,2),(AC4&gt;=$M$3)*(AC4&lt;$N$3)+2*(AC4&gt;=$N$3)*(AC4&lt;=$BU$36)))</f>
        <v>0</v>
      </c>
      <c r="CN4" s="83"/>
      <c r="CO4" s="13" cm="1">
        <f t="array" ref="CO4">ISERROR(MATCH(AE4,$AO$3:$AQ$3,0))*IF(OR(AE4&lt;$M$3,AE4&gt;$BU$36),0,INDEX($M$4:$N$10,WEEKDAY(AE4,2),(AE4&gt;=$M$3)*(AE4&lt;$N$3)+2*(AE4&gt;=$N$3)*(AE4&lt;=$BU$36)))</f>
        <v>8</v>
      </c>
      <c r="CP4" s="83"/>
      <c r="CQ4" s="13" cm="1">
        <f t="array" ref="CQ4">ISERROR(MATCH(AG4,$AO$3:$AQ$3,0))*IF(OR(AG4&lt;$M$3,AG4&gt;$BU$36),0,INDEX($M$4:$N$10,WEEKDAY(AG4,2),(AG4&gt;=$M$3)*(AG4&lt;$N$3)+2*(AG4&gt;=$N$3)*(AG4&lt;=$BU$36)))</f>
        <v>0</v>
      </c>
      <c r="CR4" s="83"/>
      <c r="CS4" s="13">
        <v>0</v>
      </c>
      <c r="CT4" s="83"/>
      <c r="CU4" s="13">
        <v>0</v>
      </c>
      <c r="CV4" s="83"/>
      <c r="CW4" s="13">
        <v>0</v>
      </c>
      <c r="CX4" s="84"/>
    </row>
    <row r="5" spans="1:102" ht="14.45" customHeight="1" x14ac:dyDescent="0.25">
      <c r="A5" s="78" t="s">
        <v>39</v>
      </c>
      <c r="B5" s="364"/>
      <c r="C5" s="364"/>
      <c r="D5" s="119"/>
      <c r="E5" s="119"/>
      <c r="F5" s="79"/>
      <c r="G5" s="16"/>
      <c r="H5" s="363"/>
      <c r="I5" s="363"/>
      <c r="K5" s="356" t="s">
        <v>41</v>
      </c>
      <c r="L5" s="357"/>
      <c r="M5" s="17">
        <v>8</v>
      </c>
      <c r="N5" s="18">
        <v>8</v>
      </c>
      <c r="P5" s="11">
        <f t="shared" si="1"/>
        <v>44565</v>
      </c>
      <c r="Q5" s="12">
        <f t="shared" si="3"/>
        <v>44565</v>
      </c>
      <c r="R5" s="11">
        <f t="shared" si="3"/>
        <v>44596</v>
      </c>
      <c r="S5" s="12">
        <f t="shared" si="3"/>
        <v>44596</v>
      </c>
      <c r="T5" s="11">
        <f t="shared" si="3"/>
        <v>44624</v>
      </c>
      <c r="U5" s="12">
        <f t="shared" si="3"/>
        <v>44624</v>
      </c>
      <c r="V5" s="11">
        <f t="shared" si="3"/>
        <v>44655</v>
      </c>
      <c r="W5" s="12">
        <f t="shared" si="3"/>
        <v>44655</v>
      </c>
      <c r="X5" s="11">
        <f t="shared" si="3"/>
        <v>44685</v>
      </c>
      <c r="Y5" s="12">
        <f t="shared" si="3"/>
        <v>44685</v>
      </c>
      <c r="Z5" s="11">
        <f t="shared" si="3"/>
        <v>44716</v>
      </c>
      <c r="AA5" s="12">
        <f t="shared" si="3"/>
        <v>44716</v>
      </c>
      <c r="AB5" s="11">
        <f t="shared" si="3"/>
        <v>44746</v>
      </c>
      <c r="AC5" s="12">
        <f t="shared" si="3"/>
        <v>44746</v>
      </c>
      <c r="AD5" s="11">
        <f t="shared" si="3"/>
        <v>44777</v>
      </c>
      <c r="AE5" s="12">
        <f t="shared" si="3"/>
        <v>44777</v>
      </c>
      <c r="AF5" s="11">
        <f t="shared" si="3"/>
        <v>44808</v>
      </c>
      <c r="AG5" s="12">
        <f t="shared" si="3"/>
        <v>44808</v>
      </c>
      <c r="AH5" s="11">
        <f t="shared" si="3"/>
        <v>44838</v>
      </c>
      <c r="AI5" s="12">
        <f t="shared" si="3"/>
        <v>44838</v>
      </c>
      <c r="AJ5" s="11">
        <f t="shared" si="3"/>
        <v>44869</v>
      </c>
      <c r="AK5" s="12">
        <f t="shared" si="3"/>
        <v>44869</v>
      </c>
      <c r="AL5" s="11">
        <f t="shared" si="3"/>
        <v>44899</v>
      </c>
      <c r="AM5" s="12">
        <f t="shared" si="3"/>
        <v>44899</v>
      </c>
      <c r="AO5" s="323"/>
      <c r="AP5" s="323"/>
      <c r="AQ5" s="308"/>
      <c r="AR5" s="308"/>
      <c r="AT5" s="308"/>
      <c r="AU5" s="308"/>
      <c r="AV5" s="308"/>
      <c r="AW5" s="308"/>
      <c r="AY5" s="162"/>
      <c r="AZ5" s="13" cm="1">
        <f t="array" ref="AZ5">ISERROR(MATCH(Q5,Feiertage!$A$8:$A$19,0))*IF(OR(Q5&lt;$M$3,Q5&gt;$BU$36),0,INDEX($M$4:$N$10,WEEKDAY(Q5,2),(Q5&gt;=$M$3)*(Q5&lt;$N$3)+2*(Q5&gt;=$N$3)*(Q5&lt;=$BU$36)))</f>
        <v>8</v>
      </c>
      <c r="BA5" s="83"/>
      <c r="BB5" s="13" cm="1">
        <f t="array" ref="BB5">ISERROR(MATCH(S5,Feiertage!$A$8:$A$19,0))*IF(OR(S5&lt;$M$3,S5&gt;$BU$36),0,INDEX($M$4:$N$10,WEEKDAY(S5,2),(S5&gt;=$M$3)*(S5&lt;$N$3)+2*(S5&gt;=$N$3)*(S5&lt;=$BU$36)))</f>
        <v>5</v>
      </c>
      <c r="BC5" s="83"/>
      <c r="BD5" s="13" cm="1">
        <f t="array" ref="BD5">ISERROR(MATCH(U5,Feiertage!$A$8:$A$19,0))*IF(OR(U5&lt;$M$3,U5&gt;$BU$36),0,INDEX($M$4:$N$10,WEEKDAY(U5,2),(U5&gt;=$M$3)*(U5&lt;$N$3)+2*(U5&gt;=$N$3)*(U5&lt;=$BU$36)))</f>
        <v>5</v>
      </c>
      <c r="BE5" s="83"/>
      <c r="BF5" s="13" cm="1">
        <f t="array" ref="BF5">ISERROR(MATCH(W5,Feiertage!$A$8:$A$19,0))*IF(OR(W5&lt;$M$3,W5&gt;$BU$36),0,INDEX($M$4:$N$10,WEEKDAY(W5,2),(W5&gt;=$M$3)*(W5&lt;$N$3)+2*(W5&gt;=$N$3)*(W5&lt;=$BU$36)))</f>
        <v>8</v>
      </c>
      <c r="BG5" s="83"/>
      <c r="BH5" s="13" cm="1">
        <f t="array" ref="BH5">ISERROR(MATCH(Y5,Feiertage!$A$8:$A$19,0))*IF(OR(Y5&lt;$M$3,Y5&gt;$BU$36),0,INDEX($M$4:$N$10,WEEKDAY(Y5,2),(Y5&gt;=$M$3)*(Y5&lt;$N$3)+2*(Y5&gt;=$N$3)*(Y5&lt;=$BU$36)))</f>
        <v>8</v>
      </c>
      <c r="BI5" s="83"/>
      <c r="BJ5" s="13" cm="1">
        <f t="array" ref="BJ5">ISERROR(MATCH(AA5,Feiertage!$A$8:$A$19,0))*IF(OR(AA5&lt;$M$3,AA5&gt;$BU$36),0,INDEX($M$4:$N$10,WEEKDAY(AA5,2),(AA5&gt;=$M$3)*(AA5&lt;$N$3)+2*(AA5&gt;=$N$3)*(AA5&lt;=$BU$36)))</f>
        <v>0</v>
      </c>
      <c r="BK5" s="83"/>
      <c r="BL5" s="13" cm="1">
        <f t="array" ref="BL5">ISERROR(MATCH(AC5,Feiertage!$A$8:$A$19,0))*IF(OR(AC5&lt;$M$3,AC5&gt;$BU$36),0,INDEX($M$4:$N$10,WEEKDAY(AC5,2),(AC5&gt;=$M$3)*(AC5&lt;$N$3)+2*(AC5&gt;=$N$3)*(AC5&lt;=$BU$36)))</f>
        <v>8</v>
      </c>
      <c r="BM5" s="83"/>
      <c r="BN5" s="13" cm="1">
        <f t="array" ref="BN5">ISERROR(MATCH(AE5,Feiertage!$A$8:$A$19,0))*IF(OR(AE5&lt;$M$3,AE5&gt;$BU$36),0,INDEX($M$4:$N$10,WEEKDAY(AE5,2),(AE5&gt;=$M$3)*(AE5&lt;$N$3)+2*(AE5&gt;=$N$3)*(AE5&lt;=$BU$36)))</f>
        <v>8</v>
      </c>
      <c r="BO5" s="83"/>
      <c r="BP5" s="13" cm="1">
        <f t="array" ref="BP5">ISERROR(MATCH(AG5,Feiertage!$A$8:$A$19,0))*IF(OR(AG5&lt;$M$3,AG5&gt;$BU$36),0,INDEX($M$4:$N$10,WEEKDAY(AG5,2),(AG5&gt;=$M$3)*(AG5&lt;$N$3)+2*(AG5&gt;=$N$3)*(AG5&lt;=$BU$36)))</f>
        <v>0</v>
      </c>
      <c r="BQ5" s="83"/>
      <c r="BR5" s="13" cm="1">
        <f t="array" ref="BR5">ISERROR(MATCH(AI5,Feiertage!$A$8:$A$19,0))*IF(OR(AI5&lt;$M$3,AI5&gt;$BU$36),0,INDEX($M$4:$N$10,WEEKDAY(AI5,2),(AI5&gt;=$M$3)*(AI5&lt;$N$3)+2*(AI5&gt;=$N$3)*(AI5&lt;=$BU$36)))</f>
        <v>0</v>
      </c>
      <c r="BS5" s="83"/>
      <c r="BT5" s="13" cm="1">
        <f t="array" ref="BT5">ISERROR(MATCH(AK5,Feiertage!$A$8:$A$19,0))*IF(OR(AK5&lt;$M$3,AK5&gt;$BU$36),0,INDEX($M$4:$N$10,WEEKDAY(AK5,2),(AK5&gt;=$M$3)*(AK5&lt;$N$3)+2*(AK5&gt;=$N$3)*(AK5&lt;=$BU$36)))</f>
        <v>0</v>
      </c>
      <c r="BU5" s="83"/>
      <c r="BV5" s="13" cm="1">
        <f t="array" ref="BV5">ISERROR(MATCH(AM5,Feiertage!$A$8:$A$19,0))*IF(OR(AM5&lt;$M$3,AM5&gt;$BU$36),0,INDEX($M$4:$N$10,WEEKDAY(AM5,2),(AM5&gt;=$M$3)*(AM5&lt;$N$3)+2*(AM5&gt;=$N$3)*(AM5&lt;=$BU$36)))</f>
        <v>0</v>
      </c>
      <c r="BW5" s="84"/>
      <c r="BZ5" s="162"/>
      <c r="CA5" s="13" cm="1">
        <f t="array" ref="CA5">ISERROR(MATCH(Q5,$AO$3:$AQ$3,0))*IF(OR(Q5&lt;$M$3,Q5&gt;$BU$36),0,INDEX($M$4:$N$10,WEEKDAY(Q5,2),(Q5&gt;=$M$3)*(Q5&lt;$N$3)+2*(Q5&gt;=$N$3)*(Q5&lt;=$BU$36)))</f>
        <v>8</v>
      </c>
      <c r="CB5" s="83"/>
      <c r="CC5" s="13" cm="1">
        <f t="array" ref="CC5">ISERROR(MATCH(S5,$AO$3:$AQ$3,0))*IF(OR(S5&lt;$M$3,S5&gt;$BU$36),0,INDEX($M$4:$N$10,WEEKDAY(S5,2),(S5&gt;=$M$3)*(S5&lt;$N$3)+2*(S5&gt;=$N$3)*(S5&lt;=$BU$36)))</f>
        <v>5</v>
      </c>
      <c r="CD5" s="83"/>
      <c r="CE5" s="13" cm="1">
        <f t="array" ref="CE5">ISERROR(MATCH(U5,$AO$3:$AQ$3,0))*IF(OR(U5&lt;$M$3,U5&gt;$BU$36),0,INDEX($M$4:$N$10,WEEKDAY(U5,2),(U5&gt;=$M$3)*(U5&lt;$N$3)+2*(U5&gt;=$N$3)*(U5&lt;=$BU$36)))</f>
        <v>5</v>
      </c>
      <c r="CF5" s="83"/>
      <c r="CG5" s="13" cm="1">
        <f t="array" ref="CG5">ISERROR(MATCH(W5,$AO$3:$AQ$3,0))*IF(OR(W5&lt;$M$3,W5&gt;$BU$36),0,INDEX($M$4:$N$10,WEEKDAY(W5,2),(W5&gt;=$M$3)*(W5&lt;$N$3)+2*(W5&gt;=$N$3)*(W5&lt;=$BU$36)))</f>
        <v>8</v>
      </c>
      <c r="CH5" s="83"/>
      <c r="CI5" s="13" cm="1">
        <f t="array" ref="CI5">ISERROR(MATCH(Y5,$AO$3:$AQ$3,0))*IF(OR(Y5&lt;$M$3,Y5&gt;$BU$36),0,INDEX($M$4:$N$10,WEEKDAY(Y5,2),(Y5&gt;=$M$3)*(Y5&lt;$N$3)+2*(Y5&gt;=$N$3)*(Y5&lt;=$BU$36)))</f>
        <v>8</v>
      </c>
      <c r="CJ5" s="83"/>
      <c r="CK5" s="13" cm="1">
        <f t="array" ref="CK5">ISERROR(MATCH(AA5,$AO$3:$AQ$3,0))*IF(OR(AA5&lt;$M$3,AA5&gt;$BU$36),0,INDEX($M$4:$N$10,WEEKDAY(AA5,2),(AA5&gt;=$M$3)*(AA5&lt;$N$3)+2*(AA5&gt;=$N$3)*(AA5&lt;=$BU$36)))</f>
        <v>0</v>
      </c>
      <c r="CL5" s="83"/>
      <c r="CM5" s="13" cm="1">
        <f t="array" ref="CM5">ISERROR(MATCH(AC5,$AO$3:$AQ$3,0))*IF(OR(AC5&lt;$M$3,AC5&gt;$BU$36),0,INDEX($M$4:$N$10,WEEKDAY(AC5,2),(AC5&gt;=$M$3)*(AC5&lt;$N$3)+2*(AC5&gt;=$N$3)*(AC5&lt;=$BU$36)))</f>
        <v>8</v>
      </c>
      <c r="CN5" s="83"/>
      <c r="CO5" s="13" cm="1">
        <f t="array" ref="CO5">ISERROR(MATCH(AE5,$AO$3:$AQ$3,0))*IF(OR(AE5&lt;$M$3,AE5&gt;$BU$36),0,INDEX($M$4:$N$10,WEEKDAY(AE5,2),(AE5&gt;=$M$3)*(AE5&lt;$N$3)+2*(AE5&gt;=$N$3)*(AE5&lt;=$BU$36)))</f>
        <v>8</v>
      </c>
      <c r="CP5" s="83"/>
      <c r="CQ5" s="13" cm="1">
        <f t="array" ref="CQ5">ISERROR(MATCH(AG5,$AO$3:$AQ$3,0))*IF(OR(AG5&lt;$M$3,AG5&gt;$BU$36),0,INDEX($M$4:$N$10,WEEKDAY(AG5,2),(AG5&gt;=$M$3)*(AG5&lt;$N$3)+2*(AG5&gt;=$N$3)*(AG5&lt;=$BU$36)))</f>
        <v>0</v>
      </c>
      <c r="CR5" s="83"/>
      <c r="CS5" s="13">
        <v>0</v>
      </c>
      <c r="CT5" s="83"/>
      <c r="CU5" s="13">
        <v>0</v>
      </c>
      <c r="CV5" s="83"/>
      <c r="CW5" s="13">
        <v>0</v>
      </c>
      <c r="CX5" s="84"/>
    </row>
    <row r="6" spans="1:102" ht="14.45" customHeight="1" x14ac:dyDescent="0.25">
      <c r="A6" s="78" t="s">
        <v>42</v>
      </c>
      <c r="B6" s="342">
        <v>44424</v>
      </c>
      <c r="C6" s="342"/>
      <c r="D6" s="361">
        <v>15</v>
      </c>
      <c r="E6" s="361"/>
      <c r="F6" s="79"/>
      <c r="G6" s="86"/>
      <c r="H6" s="363"/>
      <c r="I6" s="363"/>
      <c r="K6" s="346" t="s">
        <v>43</v>
      </c>
      <c r="L6" s="347"/>
      <c r="M6" s="17">
        <v>8</v>
      </c>
      <c r="N6" s="18">
        <v>8</v>
      </c>
      <c r="P6" s="11">
        <f t="shared" si="1"/>
        <v>44566</v>
      </c>
      <c r="Q6" s="12">
        <f t="shared" si="3"/>
        <v>44566</v>
      </c>
      <c r="R6" s="11">
        <f t="shared" si="3"/>
        <v>44597</v>
      </c>
      <c r="S6" s="12">
        <f t="shared" si="3"/>
        <v>44597</v>
      </c>
      <c r="T6" s="11">
        <f t="shared" si="3"/>
        <v>44625</v>
      </c>
      <c r="U6" s="12">
        <f t="shared" si="3"/>
        <v>44625</v>
      </c>
      <c r="V6" s="11">
        <f t="shared" si="3"/>
        <v>44656</v>
      </c>
      <c r="W6" s="12">
        <f t="shared" si="3"/>
        <v>44656</v>
      </c>
      <c r="X6" s="11">
        <f t="shared" si="3"/>
        <v>44686</v>
      </c>
      <c r="Y6" s="12">
        <f t="shared" si="3"/>
        <v>44686</v>
      </c>
      <c r="Z6" s="11">
        <f t="shared" si="3"/>
        <v>44717</v>
      </c>
      <c r="AA6" s="12">
        <f t="shared" si="3"/>
        <v>44717</v>
      </c>
      <c r="AB6" s="11">
        <f t="shared" si="3"/>
        <v>44747</v>
      </c>
      <c r="AC6" s="12">
        <f t="shared" si="3"/>
        <v>44747</v>
      </c>
      <c r="AD6" s="11">
        <f t="shared" si="3"/>
        <v>44778</v>
      </c>
      <c r="AE6" s="12">
        <f t="shared" si="3"/>
        <v>44778</v>
      </c>
      <c r="AF6" s="11">
        <f t="shared" si="3"/>
        <v>44809</v>
      </c>
      <c r="AG6" s="12">
        <f t="shared" si="3"/>
        <v>44809</v>
      </c>
      <c r="AH6" s="11">
        <f t="shared" si="3"/>
        <v>44839</v>
      </c>
      <c r="AI6" s="12">
        <f t="shared" si="3"/>
        <v>44839</v>
      </c>
      <c r="AJ6" s="11">
        <f t="shared" si="3"/>
        <v>44870</v>
      </c>
      <c r="AK6" s="12">
        <f t="shared" si="3"/>
        <v>44870</v>
      </c>
      <c r="AL6" s="11">
        <f t="shared" si="3"/>
        <v>44900</v>
      </c>
      <c r="AM6" s="12">
        <f t="shared" si="3"/>
        <v>44900</v>
      </c>
      <c r="AO6" s="322"/>
      <c r="AP6" s="322"/>
      <c r="AQ6" s="303"/>
      <c r="AR6" s="303"/>
      <c r="AT6" s="303"/>
      <c r="AU6" s="303"/>
      <c r="AV6" s="303"/>
      <c r="AW6" s="303"/>
      <c r="AY6" s="162"/>
      <c r="AZ6" s="13" cm="1">
        <f t="array" ref="AZ6">ISERROR(MATCH(Q6,Feiertage!$A$8:$A$19,0))*IF(OR(Q6&lt;$M$3,Q6&gt;$BU$36),0,INDEX($M$4:$N$10,WEEKDAY(Q6,2),(Q6&gt;=$M$3)*(Q6&lt;$N$3)+2*(Q6&gt;=$N$3)*(Q6&lt;=$BU$36)))</f>
        <v>8</v>
      </c>
      <c r="BA6" s="83"/>
      <c r="BB6" s="13" cm="1">
        <f t="array" ref="BB6">ISERROR(MATCH(S6,Feiertage!$A$8:$A$19,0))*IF(OR(S6&lt;$M$3,S6&gt;$BU$36),0,INDEX($M$4:$N$10,WEEKDAY(S6,2),(S6&gt;=$M$3)*(S6&lt;$N$3)+2*(S6&gt;=$N$3)*(S6&lt;=$BU$36)))</f>
        <v>0</v>
      </c>
      <c r="BC6" s="83"/>
      <c r="BD6" s="13" cm="1">
        <f t="array" ref="BD6">ISERROR(MATCH(U6,Feiertage!$A$8:$A$19,0))*IF(OR(U6&lt;$M$3,U6&gt;$BU$36),0,INDEX($M$4:$N$10,WEEKDAY(U6,2),(U6&gt;=$M$3)*(U6&lt;$N$3)+2*(U6&gt;=$N$3)*(U6&lt;=$BU$36)))</f>
        <v>0</v>
      </c>
      <c r="BE6" s="83"/>
      <c r="BF6" s="13" cm="1">
        <f t="array" ref="BF6">ISERROR(MATCH(W6,Feiertage!$A$8:$A$19,0))*IF(OR(W6&lt;$M$3,W6&gt;$BU$36),0,INDEX($M$4:$N$10,WEEKDAY(W6,2),(W6&gt;=$M$3)*(W6&lt;$N$3)+2*(W6&gt;=$N$3)*(W6&lt;=$BU$36)))</f>
        <v>8</v>
      </c>
      <c r="BG6" s="83"/>
      <c r="BH6" s="13" cm="1">
        <f t="array" ref="BH6">ISERROR(MATCH(Y6,Feiertage!$A$8:$A$19,0))*IF(OR(Y6&lt;$M$3,Y6&gt;$BU$36),0,INDEX($M$4:$N$10,WEEKDAY(Y6,2),(Y6&gt;=$M$3)*(Y6&lt;$N$3)+2*(Y6&gt;=$N$3)*(Y6&lt;=$BU$36)))</f>
        <v>8</v>
      </c>
      <c r="BI6" s="83"/>
      <c r="BJ6" s="13" cm="1">
        <f t="array" ref="BJ6">ISERROR(MATCH(AA6,Feiertage!$A$8:$A$19,0))*IF(OR(AA6&lt;$M$3,AA6&gt;$BU$36),0,INDEX($M$4:$N$10,WEEKDAY(AA6,2),(AA6&gt;=$M$3)*(AA6&lt;$N$3)+2*(AA6&gt;=$N$3)*(AA6&lt;=$BU$36)))</f>
        <v>0</v>
      </c>
      <c r="BK6" s="83"/>
      <c r="BL6" s="13" cm="1">
        <f t="array" ref="BL6">ISERROR(MATCH(AC6,Feiertage!$A$8:$A$19,0))*IF(OR(AC6&lt;$M$3,AC6&gt;$BU$36),0,INDEX($M$4:$N$10,WEEKDAY(AC6,2),(AC6&gt;=$M$3)*(AC6&lt;$N$3)+2*(AC6&gt;=$N$3)*(AC6&lt;=$BU$36)))</f>
        <v>8</v>
      </c>
      <c r="BM6" s="83"/>
      <c r="BN6" s="13" cm="1">
        <f t="array" ref="BN6">ISERROR(MATCH(AE6,Feiertage!$A$8:$A$19,0))*IF(OR(AE6&lt;$M$3,AE6&gt;$BU$36),0,INDEX($M$4:$N$10,WEEKDAY(AE6,2),(AE6&gt;=$M$3)*(AE6&lt;$N$3)+2*(AE6&gt;=$N$3)*(AE6&lt;=$BU$36)))</f>
        <v>5</v>
      </c>
      <c r="BO6" s="83"/>
      <c r="BP6" s="13" cm="1">
        <f t="array" ref="BP6">ISERROR(MATCH(AG6,Feiertage!$A$8:$A$19,0))*IF(OR(AG6&lt;$M$3,AG6&gt;$BU$36),0,INDEX($M$4:$N$10,WEEKDAY(AG6,2),(AG6&gt;=$M$3)*(AG6&lt;$N$3)+2*(AG6&gt;=$N$3)*(AG6&lt;=$BU$36)))</f>
        <v>8</v>
      </c>
      <c r="BQ6" s="83"/>
      <c r="BR6" s="13" cm="1">
        <f t="array" ref="BR6">ISERROR(MATCH(AI6,Feiertage!$A$8:$A$19,0))*IF(OR(AI6&lt;$M$3,AI6&gt;$BU$36),0,INDEX($M$4:$N$10,WEEKDAY(AI6,2),(AI6&gt;=$M$3)*(AI6&lt;$N$3)+2*(AI6&gt;=$N$3)*(AI6&lt;=$BU$36)))</f>
        <v>0</v>
      </c>
      <c r="BS6" s="83"/>
      <c r="BT6" s="13" cm="1">
        <f t="array" ref="BT6">ISERROR(MATCH(AK6,Feiertage!$A$8:$A$19,0))*IF(OR(AK6&lt;$M$3,AK6&gt;$BU$36),0,INDEX($M$4:$N$10,WEEKDAY(AK6,2),(AK6&gt;=$M$3)*(AK6&lt;$N$3)+2*(AK6&gt;=$N$3)*(AK6&lt;=$BU$36)))</f>
        <v>0</v>
      </c>
      <c r="BU6" s="83"/>
      <c r="BV6" s="13" cm="1">
        <f t="array" ref="BV6">ISERROR(MATCH(AM6,Feiertage!$A$8:$A$19,0))*IF(OR(AM6&lt;$M$3,AM6&gt;$BU$36),0,INDEX($M$4:$N$10,WEEKDAY(AM6,2),(AM6&gt;=$M$3)*(AM6&lt;$N$3)+2*(AM6&gt;=$N$3)*(AM6&lt;=$BU$36)))</f>
        <v>0</v>
      </c>
      <c r="BW6" s="84"/>
      <c r="BZ6" s="162"/>
      <c r="CA6" s="13" cm="1">
        <f t="array" ref="CA6">ISERROR(MATCH(Q6,$AO$3:$AQ$3,0))*IF(OR(Q6&lt;$M$3,Q6&gt;$BU$36),0,INDEX($M$4:$N$10,WEEKDAY(Q6,2),(Q6&gt;=$M$3)*(Q6&lt;$N$3)+2*(Q6&gt;=$N$3)*(Q6&lt;=$BU$36)))</f>
        <v>8</v>
      </c>
      <c r="CB6" s="83"/>
      <c r="CC6" s="13" cm="1">
        <f t="array" ref="CC6">ISERROR(MATCH(S6,$AO$3:$AQ$3,0))*IF(OR(S6&lt;$M$3,S6&gt;$BU$36),0,INDEX($M$4:$N$10,WEEKDAY(S6,2),(S6&gt;=$M$3)*(S6&lt;$N$3)+2*(S6&gt;=$N$3)*(S6&lt;=$BU$36)))</f>
        <v>0</v>
      </c>
      <c r="CD6" s="83"/>
      <c r="CE6" s="13" cm="1">
        <f t="array" ref="CE6">ISERROR(MATCH(U6,$AO$3:$AQ$3,0))*IF(OR(U6&lt;$M$3,U6&gt;$BU$36),0,INDEX($M$4:$N$10,WEEKDAY(U6,2),(U6&gt;=$M$3)*(U6&lt;$N$3)+2*(U6&gt;=$N$3)*(U6&lt;=$BU$36)))</f>
        <v>0</v>
      </c>
      <c r="CF6" s="83"/>
      <c r="CG6" s="13" cm="1">
        <f t="array" ref="CG6">ISERROR(MATCH(W6,$AO$3:$AQ$3,0))*IF(OR(W6&lt;$M$3,W6&gt;$BU$36),0,INDEX($M$4:$N$10,WEEKDAY(W6,2),(W6&gt;=$M$3)*(W6&lt;$N$3)+2*(W6&gt;=$N$3)*(W6&lt;=$BU$36)))</f>
        <v>8</v>
      </c>
      <c r="CH6" s="83"/>
      <c r="CI6" s="13" cm="1">
        <f t="array" ref="CI6">ISERROR(MATCH(Y6,$AO$3:$AQ$3,0))*IF(OR(Y6&lt;$M$3,Y6&gt;$BU$36),0,INDEX($M$4:$N$10,WEEKDAY(Y6,2),(Y6&gt;=$M$3)*(Y6&lt;$N$3)+2*(Y6&gt;=$N$3)*(Y6&lt;=$BU$36)))</f>
        <v>8</v>
      </c>
      <c r="CJ6" s="83"/>
      <c r="CK6" s="13" cm="1">
        <f t="array" ref="CK6">ISERROR(MATCH(AA6,$AO$3:$AQ$3,0))*IF(OR(AA6&lt;$M$3,AA6&gt;$BU$36),0,INDEX($M$4:$N$10,WEEKDAY(AA6,2),(AA6&gt;=$M$3)*(AA6&lt;$N$3)+2*(AA6&gt;=$N$3)*(AA6&lt;=$BU$36)))</f>
        <v>0</v>
      </c>
      <c r="CL6" s="83"/>
      <c r="CM6" s="13" cm="1">
        <f t="array" ref="CM6">ISERROR(MATCH(AC6,$AO$3:$AQ$3,0))*IF(OR(AC6&lt;$M$3,AC6&gt;$BU$36),0,INDEX($M$4:$N$10,WEEKDAY(AC6,2),(AC6&gt;=$M$3)*(AC6&lt;$N$3)+2*(AC6&gt;=$N$3)*(AC6&lt;=$BU$36)))</f>
        <v>8</v>
      </c>
      <c r="CN6" s="83"/>
      <c r="CO6" s="13" cm="1">
        <f t="array" ref="CO6">ISERROR(MATCH(AE6,$AO$3:$AQ$3,0))*IF(OR(AE6&lt;$M$3,AE6&gt;$BU$36),0,INDEX($M$4:$N$10,WEEKDAY(AE6,2),(AE6&gt;=$M$3)*(AE6&lt;$N$3)+2*(AE6&gt;=$N$3)*(AE6&lt;=$BU$36)))</f>
        <v>5</v>
      </c>
      <c r="CP6" s="83"/>
      <c r="CQ6" s="13" cm="1">
        <f t="array" ref="CQ6">ISERROR(MATCH(AG6,$AO$3:$AQ$3,0))*IF(OR(AG6&lt;$M$3,AG6&gt;$BU$36),0,INDEX($M$4:$N$10,WEEKDAY(AG6,2),(AG6&gt;=$M$3)*(AG6&lt;$N$3)+2*(AG6&gt;=$N$3)*(AG6&lt;=$BU$36)))</f>
        <v>8</v>
      </c>
      <c r="CR6" s="83"/>
      <c r="CS6" s="13">
        <v>0</v>
      </c>
      <c r="CT6" s="83"/>
      <c r="CU6" s="13">
        <v>0</v>
      </c>
      <c r="CV6" s="83"/>
      <c r="CW6" s="13">
        <v>0</v>
      </c>
      <c r="CX6" s="84"/>
    </row>
    <row r="7" spans="1:102" ht="14.45" customHeight="1" x14ac:dyDescent="0.25">
      <c r="A7" s="20" t="s">
        <v>42</v>
      </c>
      <c r="B7" s="342">
        <v>44652</v>
      </c>
      <c r="C7" s="342"/>
      <c r="D7" s="361">
        <v>16.5</v>
      </c>
      <c r="E7" s="362"/>
      <c r="F7" s="79"/>
      <c r="G7" s="19"/>
      <c r="H7" s="363"/>
      <c r="I7" s="363"/>
      <c r="K7" s="356" t="s">
        <v>44</v>
      </c>
      <c r="L7" s="357"/>
      <c r="M7" s="17">
        <v>8</v>
      </c>
      <c r="N7" s="18">
        <v>8</v>
      </c>
      <c r="P7" s="11">
        <f t="shared" si="1"/>
        <v>44567</v>
      </c>
      <c r="Q7" s="12">
        <f t="shared" si="3"/>
        <v>44567</v>
      </c>
      <c r="R7" s="11">
        <f t="shared" si="3"/>
        <v>44598</v>
      </c>
      <c r="S7" s="12">
        <f t="shared" si="3"/>
        <v>44598</v>
      </c>
      <c r="T7" s="11">
        <f t="shared" si="3"/>
        <v>44626</v>
      </c>
      <c r="U7" s="12">
        <f t="shared" si="3"/>
        <v>44626</v>
      </c>
      <c r="V7" s="11">
        <f t="shared" si="3"/>
        <v>44657</v>
      </c>
      <c r="W7" s="12">
        <f t="shared" si="3"/>
        <v>44657</v>
      </c>
      <c r="X7" s="11">
        <f t="shared" si="3"/>
        <v>44687</v>
      </c>
      <c r="Y7" s="12">
        <f t="shared" si="3"/>
        <v>44687</v>
      </c>
      <c r="Z7" s="11">
        <f t="shared" si="3"/>
        <v>44718</v>
      </c>
      <c r="AA7" s="12">
        <f t="shared" si="3"/>
        <v>44718</v>
      </c>
      <c r="AB7" s="11">
        <f t="shared" si="3"/>
        <v>44748</v>
      </c>
      <c r="AC7" s="12">
        <f t="shared" si="3"/>
        <v>44748</v>
      </c>
      <c r="AD7" s="11">
        <f t="shared" si="3"/>
        <v>44779</v>
      </c>
      <c r="AE7" s="12">
        <f t="shared" si="3"/>
        <v>44779</v>
      </c>
      <c r="AF7" s="11">
        <f t="shared" si="3"/>
        <v>44810</v>
      </c>
      <c r="AG7" s="12">
        <f t="shared" si="3"/>
        <v>44810</v>
      </c>
      <c r="AH7" s="11">
        <f t="shared" si="3"/>
        <v>44840</v>
      </c>
      <c r="AI7" s="12">
        <f t="shared" si="3"/>
        <v>44840</v>
      </c>
      <c r="AJ7" s="11">
        <f t="shared" si="3"/>
        <v>44871</v>
      </c>
      <c r="AK7" s="12">
        <f t="shared" si="3"/>
        <v>44871</v>
      </c>
      <c r="AL7" s="11">
        <f t="shared" si="3"/>
        <v>44901</v>
      </c>
      <c r="AM7" s="12">
        <f t="shared" si="3"/>
        <v>44901</v>
      </c>
      <c r="AO7" s="323"/>
      <c r="AP7" s="323"/>
      <c r="AQ7" s="308"/>
      <c r="AR7" s="308"/>
      <c r="AY7" s="162"/>
      <c r="AZ7" s="13" cm="1">
        <f t="array" ref="AZ7">ISERROR(MATCH(Q7,Feiertage!$A$8:$A$19,0))*IF(OR(Q7&lt;$M$3,Q7&gt;$BU$36),0,INDEX($M$4:$N$10,WEEKDAY(Q7,2),(Q7&gt;=$M$3)*(Q7&lt;$N$3)+2*(Q7&gt;=$N$3)*(Q7&lt;=$BU$36)))</f>
        <v>8</v>
      </c>
      <c r="BA7" s="83"/>
      <c r="BB7" s="13" cm="1">
        <f t="array" ref="BB7">ISERROR(MATCH(S7,Feiertage!$A$8:$A$19,0))*IF(OR(S7&lt;$M$3,S7&gt;$BU$36),0,INDEX($M$4:$N$10,WEEKDAY(S7,2),(S7&gt;=$M$3)*(S7&lt;$N$3)+2*(S7&gt;=$N$3)*(S7&lt;=$BU$36)))</f>
        <v>0</v>
      </c>
      <c r="BC7" s="83"/>
      <c r="BD7" s="13" cm="1">
        <f t="array" ref="BD7">ISERROR(MATCH(U7,Feiertage!$A$8:$A$19,0))*IF(OR(U7&lt;$M$3,U7&gt;$BU$36),0,INDEX($M$4:$N$10,WEEKDAY(U7,2),(U7&gt;=$M$3)*(U7&lt;$N$3)+2*(U7&gt;=$N$3)*(U7&lt;=$BU$36)))</f>
        <v>0</v>
      </c>
      <c r="BE7" s="83"/>
      <c r="BF7" s="13" cm="1">
        <f t="array" ref="BF7">ISERROR(MATCH(W7,Feiertage!$A$8:$A$19,0))*IF(OR(W7&lt;$M$3,W7&gt;$BU$36),0,INDEX($M$4:$N$10,WEEKDAY(W7,2),(W7&gt;=$M$3)*(W7&lt;$N$3)+2*(W7&gt;=$N$3)*(W7&lt;=$BU$36)))</f>
        <v>8</v>
      </c>
      <c r="BG7" s="83"/>
      <c r="BH7" s="13" cm="1">
        <f t="array" ref="BH7">ISERROR(MATCH(Y7,Feiertage!$A$8:$A$19,0))*IF(OR(Y7&lt;$M$3,Y7&gt;$BU$36),0,INDEX($M$4:$N$10,WEEKDAY(Y7,2),(Y7&gt;=$M$3)*(Y7&lt;$N$3)+2*(Y7&gt;=$N$3)*(Y7&lt;=$BU$36)))</f>
        <v>5</v>
      </c>
      <c r="BI7" s="83"/>
      <c r="BJ7" s="13" cm="1">
        <f t="array" ref="BJ7">ISERROR(MATCH(AA7,Feiertage!$A$8:$A$19,0))*IF(OR(AA7&lt;$M$3,AA7&gt;$BU$36),0,INDEX($M$4:$N$10,WEEKDAY(AA7,2),(AA7&gt;=$M$3)*(AA7&lt;$N$3)+2*(AA7&gt;=$N$3)*(AA7&lt;=$BU$36)))</f>
        <v>0</v>
      </c>
      <c r="BK7" s="83"/>
      <c r="BL7" s="13" cm="1">
        <f t="array" ref="BL7">ISERROR(MATCH(AC7,Feiertage!$A$8:$A$19,0))*IF(OR(AC7&lt;$M$3,AC7&gt;$BU$36),0,INDEX($M$4:$N$10,WEEKDAY(AC7,2),(AC7&gt;=$M$3)*(AC7&lt;$N$3)+2*(AC7&gt;=$N$3)*(AC7&lt;=$BU$36)))</f>
        <v>8</v>
      </c>
      <c r="BM7" s="83"/>
      <c r="BN7" s="13" cm="1">
        <f t="array" ref="BN7">ISERROR(MATCH(AE7,Feiertage!$A$8:$A$19,0))*IF(OR(AE7&lt;$M$3,AE7&gt;$BU$36),0,INDEX($M$4:$N$10,WEEKDAY(AE7,2),(AE7&gt;=$M$3)*(AE7&lt;$N$3)+2*(AE7&gt;=$N$3)*(AE7&lt;=$BU$36)))</f>
        <v>0</v>
      </c>
      <c r="BO7" s="83"/>
      <c r="BP7" s="13" cm="1">
        <f t="array" ref="BP7">ISERROR(MATCH(AG7,Feiertage!$A$8:$A$19,0))*IF(OR(AG7&lt;$M$3,AG7&gt;$BU$36),0,INDEX($M$4:$N$10,WEEKDAY(AG7,2),(AG7&gt;=$M$3)*(AG7&lt;$N$3)+2*(AG7&gt;=$N$3)*(AG7&lt;=$BU$36)))</f>
        <v>8</v>
      </c>
      <c r="BQ7" s="83"/>
      <c r="BR7" s="13" cm="1">
        <f t="array" ref="BR7">ISERROR(MATCH(AI7,Feiertage!$A$8:$A$19,0))*IF(OR(AI7&lt;$M$3,AI7&gt;$BU$36),0,INDEX($M$4:$N$10,WEEKDAY(AI7,2),(AI7&gt;=$M$3)*(AI7&lt;$N$3)+2*(AI7&gt;=$N$3)*(AI7&lt;=$BU$36)))</f>
        <v>0</v>
      </c>
      <c r="BS7" s="83"/>
      <c r="BT7" s="13" cm="1">
        <f t="array" ref="BT7">ISERROR(MATCH(AK7,Feiertage!$A$8:$A$19,0))*IF(OR(AK7&lt;$M$3,AK7&gt;$BU$36),0,INDEX($M$4:$N$10,WEEKDAY(AK7,2),(AK7&gt;=$M$3)*(AK7&lt;$N$3)+2*(AK7&gt;=$N$3)*(AK7&lt;=$BU$36)))</f>
        <v>0</v>
      </c>
      <c r="BU7" s="83"/>
      <c r="BV7" s="13" cm="1">
        <f t="array" ref="BV7">ISERROR(MATCH(AM7,Feiertage!$A$8:$A$19,0))*IF(OR(AM7&lt;$M$3,AM7&gt;$BU$36),0,INDEX($M$4:$N$10,WEEKDAY(AM7,2),(AM7&gt;=$M$3)*(AM7&lt;$N$3)+2*(AM7&gt;=$N$3)*(AM7&lt;=$BU$36)))</f>
        <v>0</v>
      </c>
      <c r="BW7" s="84"/>
      <c r="BZ7" s="162"/>
      <c r="CA7" s="13" cm="1">
        <f t="array" ref="CA7">ISERROR(MATCH(Q7,$AO$3:$AQ$3,0))*IF(OR(Q7&lt;$M$3,Q7&gt;$BU$36),0,INDEX($M$4:$N$10,WEEKDAY(Q7,2),(Q7&gt;=$M$3)*(Q7&lt;$N$3)+2*(Q7&gt;=$N$3)*(Q7&lt;=$BU$36)))</f>
        <v>8</v>
      </c>
      <c r="CB7" s="83"/>
      <c r="CC7" s="13" cm="1">
        <f t="array" ref="CC7">ISERROR(MATCH(S7,$AO$3:$AQ$3,0))*IF(OR(S7&lt;$M$3,S7&gt;$BU$36),0,INDEX($M$4:$N$10,WEEKDAY(S7,2),(S7&gt;=$M$3)*(S7&lt;$N$3)+2*(S7&gt;=$N$3)*(S7&lt;=$BU$36)))</f>
        <v>0</v>
      </c>
      <c r="CD7" s="83"/>
      <c r="CE7" s="13" cm="1">
        <f t="array" ref="CE7">ISERROR(MATCH(U7,$AO$3:$AQ$3,0))*IF(OR(U7&lt;$M$3,U7&gt;$BU$36),0,INDEX($M$4:$N$10,WEEKDAY(U7,2),(U7&gt;=$M$3)*(U7&lt;$N$3)+2*(U7&gt;=$N$3)*(U7&lt;=$BU$36)))</f>
        <v>0</v>
      </c>
      <c r="CF7" s="83"/>
      <c r="CG7" s="13" cm="1">
        <f t="array" ref="CG7">ISERROR(MATCH(W7,$AO$3:$AQ$3,0))*IF(OR(W7&lt;$M$3,W7&gt;$BU$36),0,INDEX($M$4:$N$10,WEEKDAY(W7,2),(W7&gt;=$M$3)*(W7&lt;$N$3)+2*(W7&gt;=$N$3)*(W7&lt;=$BU$36)))</f>
        <v>8</v>
      </c>
      <c r="CH7" s="83"/>
      <c r="CI7" s="13" cm="1">
        <f t="array" ref="CI7">ISERROR(MATCH(Y7,$AO$3:$AQ$3,0))*IF(OR(Y7&lt;$M$3,Y7&gt;$BU$36),0,INDEX($M$4:$N$10,WEEKDAY(Y7,2),(Y7&gt;=$M$3)*(Y7&lt;$N$3)+2*(Y7&gt;=$N$3)*(Y7&lt;=$BU$36)))</f>
        <v>5</v>
      </c>
      <c r="CJ7" s="83"/>
      <c r="CK7" s="13" cm="1">
        <f t="array" ref="CK7">ISERROR(MATCH(AA7,$AO$3:$AQ$3,0))*IF(OR(AA7&lt;$M$3,AA7&gt;$BU$36),0,INDEX($M$4:$N$10,WEEKDAY(AA7,2),(AA7&gt;=$M$3)*(AA7&lt;$N$3)+2*(AA7&gt;=$N$3)*(AA7&lt;=$BU$36)))</f>
        <v>8</v>
      </c>
      <c r="CL7" s="83"/>
      <c r="CM7" s="13" cm="1">
        <f t="array" ref="CM7">ISERROR(MATCH(AC7,$AO$3:$AQ$3,0))*IF(OR(AC7&lt;$M$3,AC7&gt;$BU$36),0,INDEX($M$4:$N$10,WEEKDAY(AC7,2),(AC7&gt;=$M$3)*(AC7&lt;$N$3)+2*(AC7&gt;=$N$3)*(AC7&lt;=$BU$36)))</f>
        <v>8</v>
      </c>
      <c r="CN7" s="83"/>
      <c r="CO7" s="13" cm="1">
        <f t="array" ref="CO7">ISERROR(MATCH(AE7,$AO$3:$AQ$3,0))*IF(OR(AE7&lt;$M$3,AE7&gt;$BU$36),0,INDEX($M$4:$N$10,WEEKDAY(AE7,2),(AE7&gt;=$M$3)*(AE7&lt;$N$3)+2*(AE7&gt;=$N$3)*(AE7&lt;=$BU$36)))</f>
        <v>0</v>
      </c>
      <c r="CP7" s="83"/>
      <c r="CQ7" s="13" cm="1">
        <f t="array" ref="CQ7">ISERROR(MATCH(AG7,$AO$3:$AQ$3,0))*IF(OR(AG7&lt;$M$3,AG7&gt;$BU$36),0,INDEX($M$4:$N$10,WEEKDAY(AG7,2),(AG7&gt;=$M$3)*(AG7&lt;$N$3)+2*(AG7&gt;=$N$3)*(AG7&lt;=$BU$36)))</f>
        <v>8</v>
      </c>
      <c r="CR7" s="83"/>
      <c r="CS7" s="13">
        <v>0</v>
      </c>
      <c r="CT7" s="83"/>
      <c r="CU7" s="13">
        <v>0</v>
      </c>
      <c r="CV7" s="83"/>
      <c r="CW7" s="13">
        <v>0</v>
      </c>
      <c r="CX7" s="84"/>
    </row>
    <row r="8" spans="1:102" ht="14.45" customHeight="1" x14ac:dyDescent="0.25">
      <c r="A8" s="358" t="s">
        <v>45</v>
      </c>
      <c r="B8" s="359"/>
      <c r="C8" s="360"/>
      <c r="D8" s="360"/>
      <c r="E8" s="353"/>
      <c r="F8" s="354"/>
      <c r="G8" s="355"/>
      <c r="H8" s="21"/>
      <c r="I8" s="21"/>
      <c r="K8" s="346" t="s">
        <v>46</v>
      </c>
      <c r="L8" s="347"/>
      <c r="M8" s="17">
        <v>5</v>
      </c>
      <c r="N8" s="18">
        <v>5</v>
      </c>
      <c r="P8" s="11">
        <f t="shared" si="1"/>
        <v>44568</v>
      </c>
      <c r="Q8" s="12">
        <f t="shared" si="3"/>
        <v>44568</v>
      </c>
      <c r="R8" s="11">
        <f t="shared" si="3"/>
        <v>44599</v>
      </c>
      <c r="S8" s="12">
        <f t="shared" si="3"/>
        <v>44599</v>
      </c>
      <c r="T8" s="11">
        <f t="shared" si="3"/>
        <v>44627</v>
      </c>
      <c r="U8" s="12">
        <f t="shared" si="3"/>
        <v>44627</v>
      </c>
      <c r="V8" s="11">
        <f t="shared" si="3"/>
        <v>44658</v>
      </c>
      <c r="W8" s="12">
        <f t="shared" si="3"/>
        <v>44658</v>
      </c>
      <c r="X8" s="11">
        <f t="shared" si="3"/>
        <v>44688</v>
      </c>
      <c r="Y8" s="12">
        <f t="shared" si="3"/>
        <v>44688</v>
      </c>
      <c r="Z8" s="11">
        <f t="shared" si="3"/>
        <v>44719</v>
      </c>
      <c r="AA8" s="12">
        <f t="shared" si="3"/>
        <v>44719</v>
      </c>
      <c r="AB8" s="11">
        <f t="shared" si="3"/>
        <v>44749</v>
      </c>
      <c r="AC8" s="12">
        <f t="shared" si="3"/>
        <v>44749</v>
      </c>
      <c r="AD8" s="11">
        <f t="shared" si="3"/>
        <v>44780</v>
      </c>
      <c r="AE8" s="12">
        <f t="shared" si="3"/>
        <v>44780</v>
      </c>
      <c r="AF8" s="11">
        <f t="shared" si="3"/>
        <v>44811</v>
      </c>
      <c r="AG8" s="12">
        <f t="shared" si="3"/>
        <v>44811</v>
      </c>
      <c r="AH8" s="11">
        <f t="shared" si="3"/>
        <v>44841</v>
      </c>
      <c r="AI8" s="12">
        <f t="shared" si="3"/>
        <v>44841</v>
      </c>
      <c r="AJ8" s="11">
        <f t="shared" si="3"/>
        <v>44872</v>
      </c>
      <c r="AK8" s="12">
        <f t="shared" si="3"/>
        <v>44872</v>
      </c>
      <c r="AL8" s="11">
        <f t="shared" si="3"/>
        <v>44902</v>
      </c>
      <c r="AM8" s="12">
        <f t="shared" si="3"/>
        <v>44902</v>
      </c>
      <c r="AO8" s="322"/>
      <c r="AP8" s="322"/>
      <c r="AQ8" s="303"/>
      <c r="AR8" s="303"/>
      <c r="AY8" s="162"/>
      <c r="AZ8" s="13" cm="1">
        <f t="array" ref="AZ8">ISERROR(MATCH(Q8,Feiertage!$A$8:$A$19,0))*IF(OR(Q8&lt;$M$3,Q8&gt;$BU$36),0,INDEX($M$4:$N$10,WEEKDAY(Q8,2),(Q8&gt;=$M$3)*(Q8&lt;$N$3)+2*(Q8&gt;=$N$3)*(Q8&lt;=$BU$36)))</f>
        <v>5</v>
      </c>
      <c r="BA8" s="83"/>
      <c r="BB8" s="13" cm="1">
        <f t="array" ref="BB8">ISERROR(MATCH(S8,Feiertage!$A$8:$A$19,0))*IF(OR(S8&lt;$M$3,S8&gt;$BU$36),0,INDEX($M$4:$N$10,WEEKDAY(S8,2),(S8&gt;=$M$3)*(S8&lt;$N$3)+2*(S8&gt;=$N$3)*(S8&lt;=$BU$36)))</f>
        <v>8</v>
      </c>
      <c r="BC8" s="83"/>
      <c r="BD8" s="13" cm="1">
        <f t="array" ref="BD8">ISERROR(MATCH(U8,Feiertage!$A$8:$A$19,0))*IF(OR(U8&lt;$M$3,U8&gt;$BU$36),0,INDEX($M$4:$N$10,WEEKDAY(U8,2),(U8&gt;=$M$3)*(U8&lt;$N$3)+2*(U8&gt;=$N$3)*(U8&lt;=$BU$36)))</f>
        <v>8</v>
      </c>
      <c r="BE8" s="83"/>
      <c r="BF8" s="13" cm="1">
        <f t="array" ref="BF8">ISERROR(MATCH(W8,Feiertage!$A$8:$A$19,0))*IF(OR(W8&lt;$M$3,W8&gt;$BU$36),0,INDEX($M$4:$N$10,WEEKDAY(W8,2),(W8&gt;=$M$3)*(W8&lt;$N$3)+2*(W8&gt;=$N$3)*(W8&lt;=$BU$36)))</f>
        <v>8</v>
      </c>
      <c r="BG8" s="83"/>
      <c r="BH8" s="13" cm="1">
        <f t="array" ref="BH8">ISERROR(MATCH(Y8,Feiertage!$A$8:$A$19,0))*IF(OR(Y8&lt;$M$3,Y8&gt;$BU$36),0,INDEX($M$4:$N$10,WEEKDAY(Y8,2),(Y8&gt;=$M$3)*(Y8&lt;$N$3)+2*(Y8&gt;=$N$3)*(Y8&lt;=$BU$36)))</f>
        <v>0</v>
      </c>
      <c r="BI8" s="83"/>
      <c r="BJ8" s="13" cm="1">
        <f t="array" ref="BJ8">ISERROR(MATCH(AA8,Feiertage!$A$8:$A$19,0))*IF(OR(AA8&lt;$M$3,AA8&gt;$BU$36),0,INDEX($M$4:$N$10,WEEKDAY(AA8,2),(AA8&gt;=$M$3)*(AA8&lt;$N$3)+2*(AA8&gt;=$N$3)*(AA8&lt;=$BU$36)))</f>
        <v>8</v>
      </c>
      <c r="BK8" s="83"/>
      <c r="BL8" s="13" cm="1">
        <f t="array" ref="BL8">ISERROR(MATCH(AC8,Feiertage!$A$8:$A$19,0))*IF(OR(AC8&lt;$M$3,AC8&gt;$BU$36),0,INDEX($M$4:$N$10,WEEKDAY(AC8,2),(AC8&gt;=$M$3)*(AC8&lt;$N$3)+2*(AC8&gt;=$N$3)*(AC8&lt;=$BU$36)))</f>
        <v>8</v>
      </c>
      <c r="BM8" s="83"/>
      <c r="BN8" s="13" cm="1">
        <f t="array" ref="BN8">ISERROR(MATCH(AE8,Feiertage!$A$8:$A$19,0))*IF(OR(AE8&lt;$M$3,AE8&gt;$BU$36),0,INDEX($M$4:$N$10,WEEKDAY(AE8,2),(AE8&gt;=$M$3)*(AE8&lt;$N$3)+2*(AE8&gt;=$N$3)*(AE8&lt;=$BU$36)))</f>
        <v>0</v>
      </c>
      <c r="BO8" s="83"/>
      <c r="BP8" s="13" cm="1">
        <f t="array" ref="BP8">ISERROR(MATCH(AG8,Feiertage!$A$8:$A$19,0))*IF(OR(AG8&lt;$M$3,AG8&gt;$BU$36),0,INDEX($M$4:$N$10,WEEKDAY(AG8,2),(AG8&gt;=$M$3)*(AG8&lt;$N$3)+2*(AG8&gt;=$N$3)*(AG8&lt;=$BU$36)))</f>
        <v>8</v>
      </c>
      <c r="BQ8" s="83"/>
      <c r="BR8" s="13" cm="1">
        <f t="array" ref="BR8">ISERROR(MATCH(AI8,Feiertage!$A$8:$A$19,0))*IF(OR(AI8&lt;$M$3,AI8&gt;$BU$36),0,INDEX($M$4:$N$10,WEEKDAY(AI8,2),(AI8&gt;=$M$3)*(AI8&lt;$N$3)+2*(AI8&gt;=$N$3)*(AI8&lt;=$BU$36)))</f>
        <v>0</v>
      </c>
      <c r="BS8" s="83"/>
      <c r="BT8" s="13" cm="1">
        <f t="array" ref="BT8">ISERROR(MATCH(AK8,Feiertage!$A$8:$A$19,0))*IF(OR(AK8&lt;$M$3,AK8&gt;$BU$36),0,INDEX($M$4:$N$10,WEEKDAY(AK8,2),(AK8&gt;=$M$3)*(AK8&lt;$N$3)+2*(AK8&gt;=$N$3)*(AK8&lt;=$BU$36)))</f>
        <v>0</v>
      </c>
      <c r="BU8" s="83"/>
      <c r="BV8" s="13" cm="1">
        <f t="array" ref="BV8">ISERROR(MATCH(AM8,Feiertage!$A$8:$A$19,0))*IF(OR(AM8&lt;$M$3,AM8&gt;$BU$36),0,INDEX($M$4:$N$10,WEEKDAY(AM8,2),(AM8&gt;=$M$3)*(AM8&lt;$N$3)+2*(AM8&gt;=$N$3)*(AM8&lt;=$BU$36)))</f>
        <v>0</v>
      </c>
      <c r="BW8" s="84"/>
      <c r="BZ8" s="162"/>
      <c r="CA8" s="13" cm="1">
        <f t="array" ref="CA8">ISERROR(MATCH(Q8,$AO$3:$AQ$3,0))*IF(OR(Q8&lt;$M$3,Q8&gt;$BU$36),0,INDEX($M$4:$N$10,WEEKDAY(Q8,2),(Q8&gt;=$M$3)*(Q8&lt;$N$3)+2*(Q8&gt;=$N$3)*(Q8&lt;=$BU$36)))</f>
        <v>5</v>
      </c>
      <c r="CB8" s="83"/>
      <c r="CC8" s="13" cm="1">
        <f t="array" ref="CC8">ISERROR(MATCH(S8,$AO$3:$AQ$3,0))*IF(OR(S8&lt;$M$3,S8&gt;$BU$36),0,INDEX($M$4:$N$10,WEEKDAY(S8,2),(S8&gt;=$M$3)*(S8&lt;$N$3)+2*(S8&gt;=$N$3)*(S8&lt;=$BU$36)))</f>
        <v>8</v>
      </c>
      <c r="CD8" s="83"/>
      <c r="CE8" s="13" cm="1">
        <f t="array" ref="CE8">ISERROR(MATCH(U8,$AO$3:$AQ$3,0))*IF(OR(U8&lt;$M$3,U8&gt;$BU$36),0,INDEX($M$4:$N$10,WEEKDAY(U8,2),(U8&gt;=$M$3)*(U8&lt;$N$3)+2*(U8&gt;=$N$3)*(U8&lt;=$BU$36)))</f>
        <v>8</v>
      </c>
      <c r="CF8" s="83"/>
      <c r="CG8" s="13" cm="1">
        <f t="array" ref="CG8">ISERROR(MATCH(W8,$AO$3:$AQ$3,0))*IF(OR(W8&lt;$M$3,W8&gt;$BU$36),0,INDEX($M$4:$N$10,WEEKDAY(W8,2),(W8&gt;=$M$3)*(W8&lt;$N$3)+2*(W8&gt;=$N$3)*(W8&lt;=$BU$36)))</f>
        <v>8</v>
      </c>
      <c r="CH8" s="83"/>
      <c r="CI8" s="13" cm="1">
        <f t="array" ref="CI8">ISERROR(MATCH(Y8,$AO$3:$AQ$3,0))*IF(OR(Y8&lt;$M$3,Y8&gt;$BU$36),0,INDEX($M$4:$N$10,WEEKDAY(Y8,2),(Y8&gt;=$M$3)*(Y8&lt;$N$3)+2*(Y8&gt;=$N$3)*(Y8&lt;=$BU$36)))</f>
        <v>0</v>
      </c>
      <c r="CJ8" s="83"/>
      <c r="CK8" s="13" cm="1">
        <f t="array" ref="CK8">ISERROR(MATCH(AA8,$AO$3:$AQ$3,0))*IF(OR(AA8&lt;$M$3,AA8&gt;$BU$36),0,INDEX($M$4:$N$10,WEEKDAY(AA8,2),(AA8&gt;=$M$3)*(AA8&lt;$N$3)+2*(AA8&gt;=$N$3)*(AA8&lt;=$BU$36)))</f>
        <v>8</v>
      </c>
      <c r="CL8" s="83"/>
      <c r="CM8" s="13" cm="1">
        <f t="array" ref="CM8">ISERROR(MATCH(AC8,$AO$3:$AQ$3,0))*IF(OR(AC8&lt;$M$3,AC8&gt;$BU$36),0,INDEX($M$4:$N$10,WEEKDAY(AC8,2),(AC8&gt;=$M$3)*(AC8&lt;$N$3)+2*(AC8&gt;=$N$3)*(AC8&lt;=$BU$36)))</f>
        <v>8</v>
      </c>
      <c r="CN8" s="83"/>
      <c r="CO8" s="13" cm="1">
        <f t="array" ref="CO8">ISERROR(MATCH(AE8,$AO$3:$AQ$3,0))*IF(OR(AE8&lt;$M$3,AE8&gt;$BU$36),0,INDEX($M$4:$N$10,WEEKDAY(AE8,2),(AE8&gt;=$M$3)*(AE8&lt;$N$3)+2*(AE8&gt;=$N$3)*(AE8&lt;=$BU$36)))</f>
        <v>0</v>
      </c>
      <c r="CP8" s="83"/>
      <c r="CQ8" s="13" cm="1">
        <f t="array" ref="CQ8">ISERROR(MATCH(AG8,$AO$3:$AQ$3,0))*IF(OR(AG8&lt;$M$3,AG8&gt;$BU$36),0,INDEX($M$4:$N$10,WEEKDAY(AG8,2),(AG8&gt;=$M$3)*(AG8&lt;$N$3)+2*(AG8&gt;=$N$3)*(AG8&lt;=$BU$36)))</f>
        <v>8</v>
      </c>
      <c r="CR8" s="83"/>
      <c r="CS8" s="13">
        <v>0</v>
      </c>
      <c r="CT8" s="83"/>
      <c r="CU8" s="13">
        <v>0</v>
      </c>
      <c r="CV8" s="83"/>
      <c r="CW8" s="13">
        <v>0</v>
      </c>
      <c r="CX8" s="84"/>
    </row>
    <row r="9" spans="1:102" ht="14.45" customHeight="1" x14ac:dyDescent="0.25">
      <c r="A9" s="350" t="s">
        <v>47</v>
      </c>
      <c r="B9" s="351"/>
      <c r="C9" s="352"/>
      <c r="D9" s="352"/>
      <c r="E9" s="353"/>
      <c r="F9" s="354"/>
      <c r="G9" s="355"/>
      <c r="H9" s="21"/>
      <c r="I9" s="21"/>
      <c r="K9" s="356" t="s">
        <v>48</v>
      </c>
      <c r="L9" s="357"/>
      <c r="M9" s="22">
        <v>0</v>
      </c>
      <c r="N9" s="23">
        <v>0</v>
      </c>
      <c r="P9" s="11">
        <f t="shared" si="1"/>
        <v>44569</v>
      </c>
      <c r="Q9" s="12">
        <f t="shared" si="3"/>
        <v>44569</v>
      </c>
      <c r="R9" s="11">
        <f t="shared" si="3"/>
        <v>44600</v>
      </c>
      <c r="S9" s="12">
        <f t="shared" si="3"/>
        <v>44600</v>
      </c>
      <c r="T9" s="11">
        <f t="shared" si="3"/>
        <v>44628</v>
      </c>
      <c r="U9" s="12">
        <f t="shared" si="3"/>
        <v>44628</v>
      </c>
      <c r="V9" s="11">
        <f t="shared" si="3"/>
        <v>44659</v>
      </c>
      <c r="W9" s="12">
        <f t="shared" si="3"/>
        <v>44659</v>
      </c>
      <c r="X9" s="11">
        <f t="shared" si="3"/>
        <v>44689</v>
      </c>
      <c r="Y9" s="12">
        <f t="shared" si="3"/>
        <v>44689</v>
      </c>
      <c r="Z9" s="11">
        <f t="shared" si="3"/>
        <v>44720</v>
      </c>
      <c r="AA9" s="12">
        <f t="shared" si="3"/>
        <v>44720</v>
      </c>
      <c r="AB9" s="11">
        <f t="shared" si="3"/>
        <v>44750</v>
      </c>
      <c r="AC9" s="12">
        <f t="shared" si="3"/>
        <v>44750</v>
      </c>
      <c r="AD9" s="11">
        <f t="shared" si="3"/>
        <v>44781</v>
      </c>
      <c r="AE9" s="12">
        <f t="shared" si="3"/>
        <v>44781</v>
      </c>
      <c r="AF9" s="11">
        <f t="shared" si="3"/>
        <v>44812</v>
      </c>
      <c r="AG9" s="12">
        <f t="shared" si="3"/>
        <v>44812</v>
      </c>
      <c r="AH9" s="11">
        <f t="shared" si="3"/>
        <v>44842</v>
      </c>
      <c r="AI9" s="12">
        <f t="shared" si="3"/>
        <v>44842</v>
      </c>
      <c r="AJ9" s="11">
        <f t="shared" si="3"/>
        <v>44873</v>
      </c>
      <c r="AK9" s="12">
        <f t="shared" si="3"/>
        <v>44873</v>
      </c>
      <c r="AL9" s="11">
        <f t="shared" si="3"/>
        <v>44903</v>
      </c>
      <c r="AM9" s="12">
        <f t="shared" si="3"/>
        <v>44903</v>
      </c>
      <c r="AO9" s="323"/>
      <c r="AP9" s="323"/>
      <c r="AQ9" s="308"/>
      <c r="AR9" s="308"/>
      <c r="AY9" s="162"/>
      <c r="AZ9" s="13" cm="1">
        <f t="array" ref="AZ9">ISERROR(MATCH(Q9,Feiertage!$A$8:$A$19,0))*IF(OR(Q9&lt;$M$3,Q9&gt;$BU$36),0,INDEX($M$4:$N$10,WEEKDAY(Q9,2),(Q9&gt;=$M$3)*(Q9&lt;$N$3)+2*(Q9&gt;=$N$3)*(Q9&lt;=$BU$36)))</f>
        <v>0</v>
      </c>
      <c r="BA9" s="83"/>
      <c r="BB9" s="13" cm="1">
        <f t="array" ref="BB9">ISERROR(MATCH(S9,Feiertage!$A$8:$A$19,0))*IF(OR(S9&lt;$M$3,S9&gt;$BU$36),0,INDEX($M$4:$N$10,WEEKDAY(S9,2),(S9&gt;=$M$3)*(S9&lt;$N$3)+2*(S9&gt;=$N$3)*(S9&lt;=$BU$36)))</f>
        <v>8</v>
      </c>
      <c r="BC9" s="83"/>
      <c r="BD9" s="13" cm="1">
        <f t="array" ref="BD9">ISERROR(MATCH(U9,Feiertage!$A$8:$A$19,0))*IF(OR(U9&lt;$M$3,U9&gt;$BU$36),0,INDEX($M$4:$N$10,WEEKDAY(U9,2),(U9&gt;=$M$3)*(U9&lt;$N$3)+2*(U9&gt;=$N$3)*(U9&lt;=$BU$36)))</f>
        <v>8</v>
      </c>
      <c r="BE9" s="83"/>
      <c r="BF9" s="13" cm="1">
        <f t="array" ref="BF9">ISERROR(MATCH(W9,Feiertage!$A$8:$A$19,0))*IF(OR(W9&lt;$M$3,W9&gt;$BU$36),0,INDEX($M$4:$N$10,WEEKDAY(W9,2),(W9&gt;=$M$3)*(W9&lt;$N$3)+2*(W9&gt;=$N$3)*(W9&lt;=$BU$36)))</f>
        <v>5</v>
      </c>
      <c r="BG9" s="83"/>
      <c r="BH9" s="13" cm="1">
        <f t="array" ref="BH9">ISERROR(MATCH(Y9,Feiertage!$A$8:$A$19,0))*IF(OR(Y9&lt;$M$3,Y9&gt;$BU$36),0,INDEX($M$4:$N$10,WEEKDAY(Y9,2),(Y9&gt;=$M$3)*(Y9&lt;$N$3)+2*(Y9&gt;=$N$3)*(Y9&lt;=$BU$36)))</f>
        <v>0</v>
      </c>
      <c r="BI9" s="83"/>
      <c r="BJ9" s="13" cm="1">
        <f t="array" ref="BJ9">ISERROR(MATCH(AA9,Feiertage!$A$8:$A$19,0))*IF(OR(AA9&lt;$M$3,AA9&gt;$BU$36),0,INDEX($M$4:$N$10,WEEKDAY(AA9,2),(AA9&gt;=$M$3)*(AA9&lt;$N$3)+2*(AA9&gt;=$N$3)*(AA9&lt;=$BU$36)))</f>
        <v>8</v>
      </c>
      <c r="BK9" s="83"/>
      <c r="BL9" s="13" cm="1">
        <f t="array" ref="BL9">ISERROR(MATCH(AC9,Feiertage!$A$8:$A$19,0))*IF(OR(AC9&lt;$M$3,AC9&gt;$BU$36),0,INDEX($M$4:$N$10,WEEKDAY(AC9,2),(AC9&gt;=$M$3)*(AC9&lt;$N$3)+2*(AC9&gt;=$N$3)*(AC9&lt;=$BU$36)))</f>
        <v>5</v>
      </c>
      <c r="BM9" s="83"/>
      <c r="BN9" s="13" cm="1">
        <f t="array" ref="BN9">ISERROR(MATCH(AE9,Feiertage!$A$8:$A$19,0))*IF(OR(AE9&lt;$M$3,AE9&gt;$BU$36),0,INDEX($M$4:$N$10,WEEKDAY(AE9,2),(AE9&gt;=$M$3)*(AE9&lt;$N$3)+2*(AE9&gt;=$N$3)*(AE9&lt;=$BU$36)))</f>
        <v>8</v>
      </c>
      <c r="BO9" s="83"/>
      <c r="BP9" s="13" cm="1">
        <f t="array" ref="BP9">ISERROR(MATCH(AG9,Feiertage!$A$8:$A$19,0))*IF(OR(AG9&lt;$M$3,AG9&gt;$BU$36),0,INDEX($M$4:$N$10,WEEKDAY(AG9,2),(AG9&gt;=$M$3)*(AG9&lt;$N$3)+2*(AG9&gt;=$N$3)*(AG9&lt;=$BU$36)))</f>
        <v>8</v>
      </c>
      <c r="BQ9" s="83"/>
      <c r="BR9" s="13" cm="1">
        <f t="array" ref="BR9">ISERROR(MATCH(AI9,Feiertage!$A$8:$A$19,0))*IF(OR(AI9&lt;$M$3,AI9&gt;$BU$36),0,INDEX($M$4:$N$10,WEEKDAY(AI9,2),(AI9&gt;=$M$3)*(AI9&lt;$N$3)+2*(AI9&gt;=$N$3)*(AI9&lt;=$BU$36)))</f>
        <v>0</v>
      </c>
      <c r="BS9" s="83"/>
      <c r="BT9" s="13" cm="1">
        <f t="array" ref="BT9">ISERROR(MATCH(AK9,Feiertage!$A$8:$A$19,0))*IF(OR(AK9&lt;$M$3,AK9&gt;$BU$36),0,INDEX($M$4:$N$10,WEEKDAY(AK9,2),(AK9&gt;=$M$3)*(AK9&lt;$N$3)+2*(AK9&gt;=$N$3)*(AK9&lt;=$BU$36)))</f>
        <v>0</v>
      </c>
      <c r="BU9" s="83"/>
      <c r="BV9" s="13" cm="1">
        <f t="array" ref="BV9">ISERROR(MATCH(AM9,Feiertage!$A$8:$A$19,0))*IF(OR(AM9&lt;$M$3,AM9&gt;$BU$36),0,INDEX($M$4:$N$10,WEEKDAY(AM9,2),(AM9&gt;=$M$3)*(AM9&lt;$N$3)+2*(AM9&gt;=$N$3)*(AM9&lt;=$BU$36)))</f>
        <v>0</v>
      </c>
      <c r="BW9" s="84"/>
      <c r="BZ9" s="162"/>
      <c r="CA9" s="13" cm="1">
        <f t="array" ref="CA9">ISERROR(MATCH(Q9,$AO$3:$AQ$3,0))*IF(OR(Q9&lt;$M$3,Q9&gt;$BU$36),0,INDEX($M$4:$N$10,WEEKDAY(Q9,2),(Q9&gt;=$M$3)*(Q9&lt;$N$3)+2*(Q9&gt;=$N$3)*(Q9&lt;=$BU$36)))</f>
        <v>0</v>
      </c>
      <c r="CB9" s="83"/>
      <c r="CC9" s="13" cm="1">
        <f t="array" ref="CC9">ISERROR(MATCH(S9,$AO$3:$AQ$3,0))*IF(OR(S9&lt;$M$3,S9&gt;$BU$36),0,INDEX($M$4:$N$10,WEEKDAY(S9,2),(S9&gt;=$M$3)*(S9&lt;$N$3)+2*(S9&gt;=$N$3)*(S9&lt;=$BU$36)))</f>
        <v>8</v>
      </c>
      <c r="CD9" s="83"/>
      <c r="CE9" s="13" cm="1">
        <f t="array" ref="CE9">ISERROR(MATCH(U9,$AO$3:$AQ$3,0))*IF(OR(U9&lt;$M$3,U9&gt;$BU$36),0,INDEX($M$4:$N$10,WEEKDAY(U9,2),(U9&gt;=$M$3)*(U9&lt;$N$3)+2*(U9&gt;=$N$3)*(U9&lt;=$BU$36)))</f>
        <v>8</v>
      </c>
      <c r="CF9" s="83"/>
      <c r="CG9" s="13" cm="1">
        <f t="array" ref="CG9">ISERROR(MATCH(W9,$AO$3:$AQ$3,0))*IF(OR(W9&lt;$M$3,W9&gt;$BU$36),0,INDEX($M$4:$N$10,WEEKDAY(W9,2),(W9&gt;=$M$3)*(W9&lt;$N$3)+2*(W9&gt;=$N$3)*(W9&lt;=$BU$36)))</f>
        <v>5</v>
      </c>
      <c r="CH9" s="83"/>
      <c r="CI9" s="13" cm="1">
        <f t="array" ref="CI9">ISERROR(MATCH(Y9,$AO$3:$AQ$3,0))*IF(OR(Y9&lt;$M$3,Y9&gt;$BU$36),0,INDEX($M$4:$N$10,WEEKDAY(Y9,2),(Y9&gt;=$M$3)*(Y9&lt;$N$3)+2*(Y9&gt;=$N$3)*(Y9&lt;=$BU$36)))</f>
        <v>0</v>
      </c>
      <c r="CJ9" s="83"/>
      <c r="CK9" s="13" cm="1">
        <f t="array" ref="CK9">ISERROR(MATCH(AA9,$AO$3:$AQ$3,0))*IF(OR(AA9&lt;$M$3,AA9&gt;$BU$36),0,INDEX($M$4:$N$10,WEEKDAY(AA9,2),(AA9&gt;=$M$3)*(AA9&lt;$N$3)+2*(AA9&gt;=$N$3)*(AA9&lt;=$BU$36)))</f>
        <v>8</v>
      </c>
      <c r="CL9" s="83"/>
      <c r="CM9" s="13" cm="1">
        <f t="array" ref="CM9">ISERROR(MATCH(AC9,$AO$3:$AQ$3,0))*IF(OR(AC9&lt;$M$3,AC9&gt;$BU$36),0,INDEX($M$4:$N$10,WEEKDAY(AC9,2),(AC9&gt;=$M$3)*(AC9&lt;$N$3)+2*(AC9&gt;=$N$3)*(AC9&lt;=$BU$36)))</f>
        <v>5</v>
      </c>
      <c r="CN9" s="83"/>
      <c r="CO9" s="13" cm="1">
        <f t="array" ref="CO9">ISERROR(MATCH(AE9,$AO$3:$AQ$3,0))*IF(OR(AE9&lt;$M$3,AE9&gt;$BU$36),0,INDEX($M$4:$N$10,WEEKDAY(AE9,2),(AE9&gt;=$M$3)*(AE9&lt;$N$3)+2*(AE9&gt;=$N$3)*(AE9&lt;=$BU$36)))</f>
        <v>8</v>
      </c>
      <c r="CP9" s="83"/>
      <c r="CQ9" s="13" cm="1">
        <f t="array" ref="CQ9">ISERROR(MATCH(AG9,$AO$3:$AQ$3,0))*IF(OR(AG9&lt;$M$3,AG9&gt;$BU$36),0,INDEX($M$4:$N$10,WEEKDAY(AG9,2),(AG9&gt;=$M$3)*(AG9&lt;$N$3)+2*(AG9&gt;=$N$3)*(AG9&lt;=$BU$36)))</f>
        <v>8</v>
      </c>
      <c r="CR9" s="83"/>
      <c r="CS9" s="13">
        <v>0</v>
      </c>
      <c r="CT9" s="83"/>
      <c r="CU9" s="13">
        <v>0</v>
      </c>
      <c r="CV9" s="83"/>
      <c r="CW9" s="13">
        <v>0</v>
      </c>
      <c r="CX9" s="84"/>
    </row>
    <row r="10" spans="1:102" ht="14.45" customHeight="1" x14ac:dyDescent="0.25">
      <c r="A10" s="24" t="s">
        <v>49</v>
      </c>
      <c r="B10" s="342">
        <v>44424</v>
      </c>
      <c r="C10" s="342"/>
      <c r="D10" s="343" t="s">
        <v>99</v>
      </c>
      <c r="E10" s="344"/>
      <c r="F10" s="344"/>
      <c r="G10" s="345"/>
      <c r="H10" s="25">
        <v>23</v>
      </c>
      <c r="I10" s="26" t="s">
        <v>50</v>
      </c>
      <c r="K10" s="346" t="s">
        <v>51</v>
      </c>
      <c r="L10" s="347"/>
      <c r="M10" s="22">
        <v>0</v>
      </c>
      <c r="N10" s="23">
        <v>0</v>
      </c>
      <c r="P10" s="11">
        <f t="shared" si="1"/>
        <v>44570</v>
      </c>
      <c r="Q10" s="12">
        <f t="shared" si="3"/>
        <v>44570</v>
      </c>
      <c r="R10" s="11">
        <f t="shared" si="3"/>
        <v>44601</v>
      </c>
      <c r="S10" s="12">
        <f t="shared" si="3"/>
        <v>44601</v>
      </c>
      <c r="T10" s="11">
        <f t="shared" si="3"/>
        <v>44629</v>
      </c>
      <c r="U10" s="12">
        <f t="shared" si="3"/>
        <v>44629</v>
      </c>
      <c r="V10" s="11">
        <f t="shared" si="3"/>
        <v>44660</v>
      </c>
      <c r="W10" s="12">
        <f t="shared" si="3"/>
        <v>44660</v>
      </c>
      <c r="X10" s="11">
        <f t="shared" si="3"/>
        <v>44690</v>
      </c>
      <c r="Y10" s="12">
        <f t="shared" si="3"/>
        <v>44690</v>
      </c>
      <c r="Z10" s="11">
        <f t="shared" si="3"/>
        <v>44721</v>
      </c>
      <c r="AA10" s="12">
        <f t="shared" si="3"/>
        <v>44721</v>
      </c>
      <c r="AB10" s="11">
        <f t="shared" si="3"/>
        <v>44751</v>
      </c>
      <c r="AC10" s="12">
        <f t="shared" si="3"/>
        <v>44751</v>
      </c>
      <c r="AD10" s="11">
        <f t="shared" si="3"/>
        <v>44782</v>
      </c>
      <c r="AE10" s="12">
        <f t="shared" si="3"/>
        <v>44782</v>
      </c>
      <c r="AF10" s="11">
        <f t="shared" si="3"/>
        <v>44813</v>
      </c>
      <c r="AG10" s="12">
        <f t="shared" si="3"/>
        <v>44813</v>
      </c>
      <c r="AH10" s="11">
        <f t="shared" si="3"/>
        <v>44843</v>
      </c>
      <c r="AI10" s="12">
        <f t="shared" si="3"/>
        <v>44843</v>
      </c>
      <c r="AJ10" s="11">
        <f t="shared" si="3"/>
        <v>44874</v>
      </c>
      <c r="AK10" s="12">
        <f t="shared" si="3"/>
        <v>44874</v>
      </c>
      <c r="AL10" s="11">
        <f t="shared" si="3"/>
        <v>44904</v>
      </c>
      <c r="AM10" s="12">
        <f t="shared" si="3"/>
        <v>44904</v>
      </c>
      <c r="AO10" s="322"/>
      <c r="AP10" s="322"/>
      <c r="AQ10" s="303"/>
      <c r="AR10" s="303"/>
      <c r="AY10" s="162"/>
      <c r="AZ10" s="13" cm="1">
        <f t="array" ref="AZ10">ISERROR(MATCH(Q10,Feiertage!$A$8:$A$19,0))*IF(OR(Q10&lt;$M$3,Q10&gt;$BU$36),0,INDEX($M$4:$N$10,WEEKDAY(Q10,2),(Q10&gt;=$M$3)*(Q10&lt;$N$3)+2*(Q10&gt;=$N$3)*(Q10&lt;=$BU$36)))</f>
        <v>0</v>
      </c>
      <c r="BA10" s="83"/>
      <c r="BB10" s="13" cm="1">
        <f t="array" ref="BB10">ISERROR(MATCH(S10,Feiertage!$A$8:$A$19,0))*IF(OR(S10&lt;$M$3,S10&gt;$BU$36),0,INDEX($M$4:$N$10,WEEKDAY(S10,2),(S10&gt;=$M$3)*(S10&lt;$N$3)+2*(S10&gt;=$N$3)*(S10&lt;=$BU$36)))</f>
        <v>8</v>
      </c>
      <c r="BC10" s="83"/>
      <c r="BD10" s="13" cm="1">
        <f t="array" ref="BD10">ISERROR(MATCH(U10,Feiertage!$A$8:$A$19,0))*IF(OR(U10&lt;$M$3,U10&gt;$BU$36),0,INDEX($M$4:$N$10,WEEKDAY(U10,2),(U10&gt;=$M$3)*(U10&lt;$N$3)+2*(U10&gt;=$N$3)*(U10&lt;=$BU$36)))</f>
        <v>8</v>
      </c>
      <c r="BE10" s="83"/>
      <c r="BF10" s="13" cm="1">
        <f t="array" ref="BF10">ISERROR(MATCH(W10,Feiertage!$A$8:$A$19,0))*IF(OR(W10&lt;$M$3,W10&gt;$BU$36),0,INDEX($M$4:$N$10,WEEKDAY(W10,2),(W10&gt;=$M$3)*(W10&lt;$N$3)+2*(W10&gt;=$N$3)*(W10&lt;=$BU$36)))</f>
        <v>0</v>
      </c>
      <c r="BG10" s="83"/>
      <c r="BH10" s="13" cm="1">
        <f t="array" ref="BH10">ISERROR(MATCH(Y10,Feiertage!$A$8:$A$19,0))*IF(OR(Y10&lt;$M$3,Y10&gt;$BU$36),0,INDEX($M$4:$N$10,WEEKDAY(Y10,2),(Y10&gt;=$M$3)*(Y10&lt;$N$3)+2*(Y10&gt;=$N$3)*(Y10&lt;=$BU$36)))</f>
        <v>8</v>
      </c>
      <c r="BI10" s="83"/>
      <c r="BJ10" s="13" cm="1">
        <f t="array" ref="BJ10">ISERROR(MATCH(AA10,Feiertage!$A$8:$A$19,0))*IF(OR(AA10&lt;$M$3,AA10&gt;$BU$36),0,INDEX($M$4:$N$10,WEEKDAY(AA10,2),(AA10&gt;=$M$3)*(AA10&lt;$N$3)+2*(AA10&gt;=$N$3)*(AA10&lt;=$BU$36)))</f>
        <v>8</v>
      </c>
      <c r="BK10" s="83"/>
      <c r="BL10" s="13" cm="1">
        <f t="array" ref="BL10">ISERROR(MATCH(AC10,Feiertage!$A$8:$A$19,0))*IF(OR(AC10&lt;$M$3,AC10&gt;$BU$36),0,INDEX($M$4:$N$10,WEEKDAY(AC10,2),(AC10&gt;=$M$3)*(AC10&lt;$N$3)+2*(AC10&gt;=$N$3)*(AC10&lt;=$BU$36)))</f>
        <v>0</v>
      </c>
      <c r="BM10" s="83"/>
      <c r="BN10" s="13" cm="1">
        <f t="array" ref="BN10">ISERROR(MATCH(AE10,Feiertage!$A$8:$A$19,0))*IF(OR(AE10&lt;$M$3,AE10&gt;$BU$36),0,INDEX($M$4:$N$10,WEEKDAY(AE10,2),(AE10&gt;=$M$3)*(AE10&lt;$N$3)+2*(AE10&gt;=$N$3)*(AE10&lt;=$BU$36)))</f>
        <v>8</v>
      </c>
      <c r="BO10" s="83"/>
      <c r="BP10" s="13" cm="1">
        <f t="array" ref="BP10">ISERROR(MATCH(AG10,Feiertage!$A$8:$A$19,0))*IF(OR(AG10&lt;$M$3,AG10&gt;$BU$36),0,INDEX($M$4:$N$10,WEEKDAY(AG10,2),(AG10&gt;=$M$3)*(AG10&lt;$N$3)+2*(AG10&gt;=$N$3)*(AG10&lt;=$BU$36)))</f>
        <v>5</v>
      </c>
      <c r="BQ10" s="83"/>
      <c r="BR10" s="13" cm="1">
        <f t="array" ref="BR10">ISERROR(MATCH(AI10,Feiertage!$A$8:$A$19,0))*IF(OR(AI10&lt;$M$3,AI10&gt;$BU$36),0,INDEX($M$4:$N$10,WEEKDAY(AI10,2),(AI10&gt;=$M$3)*(AI10&lt;$N$3)+2*(AI10&gt;=$N$3)*(AI10&lt;=$BU$36)))</f>
        <v>0</v>
      </c>
      <c r="BS10" s="83"/>
      <c r="BT10" s="13" cm="1">
        <f t="array" ref="BT10">ISERROR(MATCH(AK10,Feiertage!$A$8:$A$19,0))*IF(OR(AK10&lt;$M$3,AK10&gt;$BU$36),0,INDEX($M$4:$N$10,WEEKDAY(AK10,2),(AK10&gt;=$M$3)*(AK10&lt;$N$3)+2*(AK10&gt;=$N$3)*(AK10&lt;=$BU$36)))</f>
        <v>0</v>
      </c>
      <c r="BU10" s="83"/>
      <c r="BV10" s="13" cm="1">
        <f t="array" ref="BV10">ISERROR(MATCH(AM10,Feiertage!$A$8:$A$19,0))*IF(OR(AM10&lt;$M$3,AM10&gt;$BU$36),0,INDEX($M$4:$N$10,WEEKDAY(AM10,2),(AM10&gt;=$M$3)*(AM10&lt;$N$3)+2*(AM10&gt;=$N$3)*(AM10&lt;=$BU$36)))</f>
        <v>0</v>
      </c>
      <c r="BW10" s="84"/>
      <c r="BZ10" s="162"/>
      <c r="CA10" s="13" cm="1">
        <f t="array" ref="CA10">ISERROR(MATCH(Q10,$AO$3:$AQ$3,0))*IF(OR(Q10&lt;$M$3,Q10&gt;$BU$36),0,INDEX($M$4:$N$10,WEEKDAY(Q10,2),(Q10&gt;=$M$3)*(Q10&lt;$N$3)+2*(Q10&gt;=$N$3)*(Q10&lt;=$BU$36)))</f>
        <v>0</v>
      </c>
      <c r="CB10" s="83"/>
      <c r="CC10" s="13" cm="1">
        <f t="array" ref="CC10">ISERROR(MATCH(S10,$AO$3:$AQ$3,0))*IF(OR(S10&lt;$M$3,S10&gt;$BU$36),0,INDEX($M$4:$N$10,WEEKDAY(S10,2),(S10&gt;=$M$3)*(S10&lt;$N$3)+2*(S10&gt;=$N$3)*(S10&lt;=$BU$36)))</f>
        <v>8</v>
      </c>
      <c r="CD10" s="83"/>
      <c r="CE10" s="13" cm="1">
        <f t="array" ref="CE10">ISERROR(MATCH(U10,$AO$3:$AQ$3,0))*IF(OR(U10&lt;$M$3,U10&gt;$BU$36),0,INDEX($M$4:$N$10,WEEKDAY(U10,2),(U10&gt;=$M$3)*(U10&lt;$N$3)+2*(U10&gt;=$N$3)*(U10&lt;=$BU$36)))</f>
        <v>8</v>
      </c>
      <c r="CF10" s="83"/>
      <c r="CG10" s="13" cm="1">
        <f t="array" ref="CG10">ISERROR(MATCH(W10,$AO$3:$AQ$3,0))*IF(OR(W10&lt;$M$3,W10&gt;$BU$36),0,INDEX($M$4:$N$10,WEEKDAY(W10,2),(W10&gt;=$M$3)*(W10&lt;$N$3)+2*(W10&gt;=$N$3)*(W10&lt;=$BU$36)))</f>
        <v>0</v>
      </c>
      <c r="CH10" s="83"/>
      <c r="CI10" s="13" cm="1">
        <f t="array" ref="CI10">ISERROR(MATCH(Y10,$AO$3:$AQ$3,0))*IF(OR(Y10&lt;$M$3,Y10&gt;$BU$36),0,INDEX($M$4:$N$10,WEEKDAY(Y10,2),(Y10&gt;=$M$3)*(Y10&lt;$N$3)+2*(Y10&gt;=$N$3)*(Y10&lt;=$BU$36)))</f>
        <v>8</v>
      </c>
      <c r="CJ10" s="83"/>
      <c r="CK10" s="13" cm="1">
        <f t="array" ref="CK10">ISERROR(MATCH(AA10,$AO$3:$AQ$3,0))*IF(OR(AA10&lt;$M$3,AA10&gt;$BU$36),0,INDEX($M$4:$N$10,WEEKDAY(AA10,2),(AA10&gt;=$M$3)*(AA10&lt;$N$3)+2*(AA10&gt;=$N$3)*(AA10&lt;=$BU$36)))</f>
        <v>8</v>
      </c>
      <c r="CL10" s="83"/>
      <c r="CM10" s="13" cm="1">
        <f t="array" ref="CM10">ISERROR(MATCH(AC10,$AO$3:$AQ$3,0))*IF(OR(AC10&lt;$M$3,AC10&gt;$BU$36),0,INDEX($M$4:$N$10,WEEKDAY(AC10,2),(AC10&gt;=$M$3)*(AC10&lt;$N$3)+2*(AC10&gt;=$N$3)*(AC10&lt;=$BU$36)))</f>
        <v>0</v>
      </c>
      <c r="CN10" s="83"/>
      <c r="CO10" s="13" cm="1">
        <f t="array" ref="CO10">ISERROR(MATCH(AE10,$AO$3:$AQ$3,0))*IF(OR(AE10&lt;$M$3,AE10&gt;$BU$36),0,INDEX($M$4:$N$10,WEEKDAY(AE10,2),(AE10&gt;=$M$3)*(AE10&lt;$N$3)+2*(AE10&gt;=$N$3)*(AE10&lt;=$BU$36)))</f>
        <v>8</v>
      </c>
      <c r="CP10" s="83"/>
      <c r="CQ10" s="13" cm="1">
        <f t="array" ref="CQ10">ISERROR(MATCH(AG10,$AO$3:$AQ$3,0))*IF(OR(AG10&lt;$M$3,AG10&gt;$BU$36),0,INDEX($M$4:$N$10,WEEKDAY(AG10,2),(AG10&gt;=$M$3)*(AG10&lt;$N$3)+2*(AG10&gt;=$N$3)*(AG10&lt;=$BU$36)))</f>
        <v>5</v>
      </c>
      <c r="CR10" s="83"/>
      <c r="CS10" s="13">
        <v>0</v>
      </c>
      <c r="CT10" s="83"/>
      <c r="CU10" s="13">
        <v>0</v>
      </c>
      <c r="CV10" s="83"/>
      <c r="CW10" s="13">
        <v>0</v>
      </c>
      <c r="CX10" s="84"/>
    </row>
    <row r="11" spans="1:102" ht="14.45" customHeight="1" x14ac:dyDescent="0.25">
      <c r="A11" s="27" t="s">
        <v>52</v>
      </c>
      <c r="B11" s="348">
        <v>44834</v>
      </c>
      <c r="C11" s="349"/>
      <c r="D11" s="21"/>
      <c r="E11" s="21"/>
      <c r="F11" s="21"/>
      <c r="G11" s="21"/>
      <c r="H11" s="21"/>
      <c r="I11" s="21"/>
      <c r="K11" s="80"/>
      <c r="L11" s="80"/>
      <c r="M11" s="80"/>
      <c r="P11" s="11">
        <f t="shared" si="1"/>
        <v>44571</v>
      </c>
      <c r="Q11" s="12">
        <f t="shared" si="3"/>
        <v>44571</v>
      </c>
      <c r="R11" s="11">
        <f t="shared" si="3"/>
        <v>44602</v>
      </c>
      <c r="S11" s="12">
        <f t="shared" si="3"/>
        <v>44602</v>
      </c>
      <c r="T11" s="11">
        <f t="shared" si="3"/>
        <v>44630</v>
      </c>
      <c r="U11" s="12">
        <f t="shared" si="3"/>
        <v>44630</v>
      </c>
      <c r="V11" s="11">
        <f t="shared" si="3"/>
        <v>44661</v>
      </c>
      <c r="W11" s="12">
        <f t="shared" si="3"/>
        <v>44661</v>
      </c>
      <c r="X11" s="11">
        <f t="shared" si="3"/>
        <v>44691</v>
      </c>
      <c r="Y11" s="12">
        <f t="shared" si="3"/>
        <v>44691</v>
      </c>
      <c r="Z11" s="11">
        <f t="shared" si="3"/>
        <v>44722</v>
      </c>
      <c r="AA11" s="12">
        <f t="shared" si="3"/>
        <v>44722</v>
      </c>
      <c r="AB11" s="11">
        <f t="shared" si="3"/>
        <v>44752</v>
      </c>
      <c r="AC11" s="12">
        <f t="shared" si="3"/>
        <v>44752</v>
      </c>
      <c r="AD11" s="11">
        <f t="shared" si="3"/>
        <v>44783</v>
      </c>
      <c r="AE11" s="12">
        <f t="shared" si="3"/>
        <v>44783</v>
      </c>
      <c r="AF11" s="11">
        <f t="shared" si="3"/>
        <v>44814</v>
      </c>
      <c r="AG11" s="12">
        <f t="shared" si="3"/>
        <v>44814</v>
      </c>
      <c r="AH11" s="11">
        <f t="shared" si="3"/>
        <v>44844</v>
      </c>
      <c r="AI11" s="12">
        <f t="shared" si="3"/>
        <v>44844</v>
      </c>
      <c r="AJ11" s="11">
        <f t="shared" si="3"/>
        <v>44875</v>
      </c>
      <c r="AK11" s="12">
        <f t="shared" si="3"/>
        <v>44875</v>
      </c>
      <c r="AL11" s="11">
        <f t="shared" si="3"/>
        <v>44905</v>
      </c>
      <c r="AM11" s="12">
        <f t="shared" si="3"/>
        <v>44905</v>
      </c>
      <c r="AO11" s="323"/>
      <c r="AP11" s="323"/>
      <c r="AQ11" s="308"/>
      <c r="AR11" s="308"/>
      <c r="AY11" s="162"/>
      <c r="AZ11" s="13" cm="1">
        <f t="array" ref="AZ11">ISERROR(MATCH(Q11,Feiertage!$A$8:$A$19,0))*IF(OR(Q11&lt;$M$3,Q11&gt;$BU$36),0,INDEX($M$4:$N$10,WEEKDAY(Q11,2),(Q11&gt;=$M$3)*(Q11&lt;$N$3)+2*(Q11&gt;=$N$3)*(Q11&lt;=$BU$36)))</f>
        <v>8</v>
      </c>
      <c r="BA11" s="83"/>
      <c r="BB11" s="13" cm="1">
        <f t="array" ref="BB11">ISERROR(MATCH(S11,Feiertage!$A$8:$A$19,0))*IF(OR(S11&lt;$M$3,S11&gt;$BU$36),0,INDEX($M$4:$N$10,WEEKDAY(S11,2),(S11&gt;=$M$3)*(S11&lt;$N$3)+2*(S11&gt;=$N$3)*(S11&lt;=$BU$36)))</f>
        <v>8</v>
      </c>
      <c r="BC11" s="83"/>
      <c r="BD11" s="13" cm="1">
        <f t="array" ref="BD11">ISERROR(MATCH(U11,Feiertage!$A$8:$A$19,0))*IF(OR(U11&lt;$M$3,U11&gt;$BU$36),0,INDEX($M$4:$N$10,WEEKDAY(U11,2),(U11&gt;=$M$3)*(U11&lt;$N$3)+2*(U11&gt;=$N$3)*(U11&lt;=$BU$36)))</f>
        <v>8</v>
      </c>
      <c r="BE11" s="83"/>
      <c r="BF11" s="13" cm="1">
        <f t="array" ref="BF11">ISERROR(MATCH(W11,Feiertage!$A$8:$A$19,0))*IF(OR(W11&lt;$M$3,W11&gt;$BU$36),0,INDEX($M$4:$N$10,WEEKDAY(W11,2),(W11&gt;=$M$3)*(W11&lt;$N$3)+2*(W11&gt;=$N$3)*(W11&lt;=$BU$36)))</f>
        <v>0</v>
      </c>
      <c r="BG11" s="83"/>
      <c r="BH11" s="13" cm="1">
        <f t="array" ref="BH11">ISERROR(MATCH(Y11,Feiertage!$A$8:$A$19,0))*IF(OR(Y11&lt;$M$3,Y11&gt;$BU$36),0,INDEX($M$4:$N$10,WEEKDAY(Y11,2),(Y11&gt;=$M$3)*(Y11&lt;$N$3)+2*(Y11&gt;=$N$3)*(Y11&lt;=$BU$36)))</f>
        <v>8</v>
      </c>
      <c r="BI11" s="83"/>
      <c r="BJ11" s="13" cm="1">
        <f t="array" ref="BJ11">ISERROR(MATCH(AA11,Feiertage!$A$8:$A$19,0))*IF(OR(AA11&lt;$M$3,AA11&gt;$BU$36),0,INDEX($M$4:$N$10,WEEKDAY(AA11,2),(AA11&gt;=$M$3)*(AA11&lt;$N$3)+2*(AA11&gt;=$N$3)*(AA11&lt;=$BU$36)))</f>
        <v>5</v>
      </c>
      <c r="BK11" s="83"/>
      <c r="BL11" s="13" cm="1">
        <f t="array" ref="BL11">ISERROR(MATCH(AC11,Feiertage!$A$8:$A$19,0))*IF(OR(AC11&lt;$M$3,AC11&gt;$BU$36),0,INDEX($M$4:$N$10,WEEKDAY(AC11,2),(AC11&gt;=$M$3)*(AC11&lt;$N$3)+2*(AC11&gt;=$N$3)*(AC11&lt;=$BU$36)))</f>
        <v>0</v>
      </c>
      <c r="BM11" s="83"/>
      <c r="BN11" s="13" cm="1">
        <f t="array" ref="BN11">ISERROR(MATCH(AE11,Feiertage!$A$8:$A$19,0))*IF(OR(AE11&lt;$M$3,AE11&gt;$BU$36),0,INDEX($M$4:$N$10,WEEKDAY(AE11,2),(AE11&gt;=$M$3)*(AE11&lt;$N$3)+2*(AE11&gt;=$N$3)*(AE11&lt;=$BU$36)))</f>
        <v>8</v>
      </c>
      <c r="BO11" s="83"/>
      <c r="BP11" s="13" cm="1">
        <f t="array" ref="BP11">ISERROR(MATCH(AG11,Feiertage!$A$8:$A$19,0))*IF(OR(AG11&lt;$M$3,AG11&gt;$BU$36),0,INDEX($M$4:$N$10,WEEKDAY(AG11,2),(AG11&gt;=$M$3)*(AG11&lt;$N$3)+2*(AG11&gt;=$N$3)*(AG11&lt;=$BU$36)))</f>
        <v>0</v>
      </c>
      <c r="BQ11" s="83"/>
      <c r="BR11" s="13" cm="1">
        <f t="array" ref="BR11">ISERROR(MATCH(AI11,Feiertage!$A$8:$A$19,0))*IF(OR(AI11&lt;$M$3,AI11&gt;$BU$36),0,INDEX($M$4:$N$10,WEEKDAY(AI11,2),(AI11&gt;=$M$3)*(AI11&lt;$N$3)+2*(AI11&gt;=$N$3)*(AI11&lt;=$BU$36)))</f>
        <v>0</v>
      </c>
      <c r="BS11" s="83"/>
      <c r="BT11" s="13" cm="1">
        <f t="array" ref="BT11">ISERROR(MATCH(AK11,Feiertage!$A$8:$A$19,0))*IF(OR(AK11&lt;$M$3,AK11&gt;$BU$36),0,INDEX($M$4:$N$10,WEEKDAY(AK11,2),(AK11&gt;=$M$3)*(AK11&lt;$N$3)+2*(AK11&gt;=$N$3)*(AK11&lt;=$BU$36)))</f>
        <v>0</v>
      </c>
      <c r="BU11" s="83"/>
      <c r="BV11" s="13" cm="1">
        <f t="array" ref="BV11">ISERROR(MATCH(AM11,Feiertage!$A$8:$A$19,0))*IF(OR(AM11&lt;$M$3,AM11&gt;$BU$36),0,INDEX($M$4:$N$10,WEEKDAY(AM11,2),(AM11&gt;=$M$3)*(AM11&lt;$N$3)+2*(AM11&gt;=$N$3)*(AM11&lt;=$BU$36)))</f>
        <v>0</v>
      </c>
      <c r="BW11" s="84"/>
      <c r="BZ11" s="162"/>
      <c r="CA11" s="13" cm="1">
        <f t="array" ref="CA11">ISERROR(MATCH(Q11,$AO$3:$AQ$3,0))*IF(OR(Q11&lt;$M$3,Q11&gt;$BU$36),0,INDEX($M$4:$N$10,WEEKDAY(Q11,2),(Q11&gt;=$M$3)*(Q11&lt;$N$3)+2*(Q11&gt;=$N$3)*(Q11&lt;=$BU$36)))</f>
        <v>8</v>
      </c>
      <c r="CB11" s="83"/>
      <c r="CC11" s="13" cm="1">
        <f t="array" ref="CC11">ISERROR(MATCH(S11,$AO$3:$AQ$3,0))*IF(OR(S11&lt;$M$3,S11&gt;$BU$36),0,INDEX($M$4:$N$10,WEEKDAY(S11,2),(S11&gt;=$M$3)*(S11&lt;$N$3)+2*(S11&gt;=$N$3)*(S11&lt;=$BU$36)))</f>
        <v>8</v>
      </c>
      <c r="CD11" s="83"/>
      <c r="CE11" s="13" cm="1">
        <f t="array" ref="CE11">ISERROR(MATCH(U11,$AO$3:$AQ$3,0))*IF(OR(U11&lt;$M$3,U11&gt;$BU$36),0,INDEX($M$4:$N$10,WEEKDAY(U11,2),(U11&gt;=$M$3)*(U11&lt;$N$3)+2*(U11&gt;=$N$3)*(U11&lt;=$BU$36)))</f>
        <v>8</v>
      </c>
      <c r="CF11" s="83"/>
      <c r="CG11" s="13" cm="1">
        <f t="array" ref="CG11">ISERROR(MATCH(W11,$AO$3:$AQ$3,0))*IF(OR(W11&lt;$M$3,W11&gt;$BU$36),0,INDEX($M$4:$N$10,WEEKDAY(W11,2),(W11&gt;=$M$3)*(W11&lt;$N$3)+2*(W11&gt;=$N$3)*(W11&lt;=$BU$36)))</f>
        <v>0</v>
      </c>
      <c r="CH11" s="83"/>
      <c r="CI11" s="13" cm="1">
        <f t="array" ref="CI11">ISERROR(MATCH(Y11,$AO$3:$AQ$3,0))*IF(OR(Y11&lt;$M$3,Y11&gt;$BU$36),0,INDEX($M$4:$N$10,WEEKDAY(Y11,2),(Y11&gt;=$M$3)*(Y11&lt;$N$3)+2*(Y11&gt;=$N$3)*(Y11&lt;=$BU$36)))</f>
        <v>8</v>
      </c>
      <c r="CJ11" s="83"/>
      <c r="CK11" s="13" cm="1">
        <f t="array" ref="CK11">ISERROR(MATCH(AA11,$AO$3:$AQ$3,0))*IF(OR(AA11&lt;$M$3,AA11&gt;$BU$36),0,INDEX($M$4:$N$10,WEEKDAY(AA11,2),(AA11&gt;=$M$3)*(AA11&lt;$N$3)+2*(AA11&gt;=$N$3)*(AA11&lt;=$BU$36)))</f>
        <v>5</v>
      </c>
      <c r="CL11" s="83"/>
      <c r="CM11" s="13" cm="1">
        <f t="array" ref="CM11">ISERROR(MATCH(AC11,$AO$3:$AQ$3,0))*IF(OR(AC11&lt;$M$3,AC11&gt;$BU$36),0,INDEX($M$4:$N$10,WEEKDAY(AC11,2),(AC11&gt;=$M$3)*(AC11&lt;$N$3)+2*(AC11&gt;=$N$3)*(AC11&lt;=$BU$36)))</f>
        <v>0</v>
      </c>
      <c r="CN11" s="83"/>
      <c r="CO11" s="13" cm="1">
        <f t="array" ref="CO11">ISERROR(MATCH(AE11,$AO$3:$AQ$3,0))*IF(OR(AE11&lt;$M$3,AE11&gt;$BU$36),0,INDEX($M$4:$N$10,WEEKDAY(AE11,2),(AE11&gt;=$M$3)*(AE11&lt;$N$3)+2*(AE11&gt;=$N$3)*(AE11&lt;=$BU$36)))</f>
        <v>8</v>
      </c>
      <c r="CP11" s="83"/>
      <c r="CQ11" s="13" cm="1">
        <f t="array" ref="CQ11">ISERROR(MATCH(AG11,$AO$3:$AQ$3,0))*IF(OR(AG11&lt;$M$3,AG11&gt;$BU$36),0,INDEX($M$4:$N$10,WEEKDAY(AG11,2),(AG11&gt;=$M$3)*(AG11&lt;$N$3)+2*(AG11&gt;=$N$3)*(AG11&lt;=$BU$36)))</f>
        <v>0</v>
      </c>
      <c r="CR11" s="83"/>
      <c r="CS11" s="13">
        <v>0</v>
      </c>
      <c r="CT11" s="83"/>
      <c r="CU11" s="13">
        <v>0</v>
      </c>
      <c r="CV11" s="83"/>
      <c r="CW11" s="13">
        <v>0</v>
      </c>
      <c r="CX11" s="84"/>
    </row>
    <row r="12" spans="1:102" ht="14.45" customHeight="1" x14ac:dyDescent="0.25">
      <c r="F12" s="148" t="s">
        <v>1</v>
      </c>
      <c r="G12" s="148"/>
      <c r="H12" s="148"/>
      <c r="I12" s="131" t="s">
        <v>22</v>
      </c>
      <c r="J12" s="131"/>
      <c r="K12" s="131"/>
      <c r="L12" s="131"/>
      <c r="M12" s="131"/>
      <c r="N12" s="131"/>
      <c r="P12" s="11">
        <f t="shared" si="1"/>
        <v>44572</v>
      </c>
      <c r="Q12" s="12">
        <f t="shared" si="3"/>
        <v>44572</v>
      </c>
      <c r="R12" s="11">
        <f t="shared" si="3"/>
        <v>44603</v>
      </c>
      <c r="S12" s="12">
        <f t="shared" si="3"/>
        <v>44603</v>
      </c>
      <c r="T12" s="11">
        <f t="shared" si="3"/>
        <v>44631</v>
      </c>
      <c r="U12" s="12">
        <f t="shared" si="3"/>
        <v>44631</v>
      </c>
      <c r="V12" s="11">
        <f t="shared" si="3"/>
        <v>44662</v>
      </c>
      <c r="W12" s="12">
        <f t="shared" si="3"/>
        <v>44662</v>
      </c>
      <c r="X12" s="11">
        <f t="shared" si="3"/>
        <v>44692</v>
      </c>
      <c r="Y12" s="12">
        <f t="shared" si="3"/>
        <v>44692</v>
      </c>
      <c r="Z12" s="11">
        <f t="shared" si="3"/>
        <v>44723</v>
      </c>
      <c r="AA12" s="12">
        <f t="shared" si="3"/>
        <v>44723</v>
      </c>
      <c r="AB12" s="11">
        <f t="shared" si="3"/>
        <v>44753</v>
      </c>
      <c r="AC12" s="12">
        <f t="shared" si="3"/>
        <v>44753</v>
      </c>
      <c r="AD12" s="11">
        <f t="shared" si="3"/>
        <v>44784</v>
      </c>
      <c r="AE12" s="12">
        <f t="shared" si="3"/>
        <v>44784</v>
      </c>
      <c r="AF12" s="11">
        <f t="shared" si="3"/>
        <v>44815</v>
      </c>
      <c r="AG12" s="12">
        <f t="shared" si="3"/>
        <v>44815</v>
      </c>
      <c r="AH12" s="11">
        <f t="shared" si="3"/>
        <v>44845</v>
      </c>
      <c r="AI12" s="12">
        <f t="shared" si="3"/>
        <v>44845</v>
      </c>
      <c r="AJ12" s="11">
        <f t="shared" si="3"/>
        <v>44876</v>
      </c>
      <c r="AK12" s="12">
        <f t="shared" si="3"/>
        <v>44876</v>
      </c>
      <c r="AL12" s="11">
        <f t="shared" si="3"/>
        <v>44906</v>
      </c>
      <c r="AM12" s="12">
        <f t="shared" si="3"/>
        <v>44906</v>
      </c>
      <c r="AO12" s="322"/>
      <c r="AP12" s="322"/>
      <c r="AQ12" s="303"/>
      <c r="AR12" s="303"/>
      <c r="AY12" s="162"/>
      <c r="AZ12" s="13" cm="1">
        <f t="array" ref="AZ12">ISERROR(MATCH(Q12,Feiertage!$A$8:$A$19,0))*IF(OR(Q12&lt;$M$3,Q12&gt;$BU$36),0,INDEX($M$4:$N$10,WEEKDAY(Q12,2),(Q12&gt;=$M$3)*(Q12&lt;$N$3)+2*(Q12&gt;=$N$3)*(Q12&lt;=$BU$36)))</f>
        <v>8</v>
      </c>
      <c r="BA12" s="83"/>
      <c r="BB12" s="13" cm="1">
        <f t="array" ref="BB12">ISERROR(MATCH(S12,Feiertage!$A$8:$A$19,0))*IF(OR(S12&lt;$M$3,S12&gt;$BU$36),0,INDEX($M$4:$N$10,WEEKDAY(S12,2),(S12&gt;=$M$3)*(S12&lt;$N$3)+2*(S12&gt;=$N$3)*(S12&lt;=$BU$36)))</f>
        <v>5</v>
      </c>
      <c r="BC12" s="83"/>
      <c r="BD12" s="13" cm="1">
        <f t="array" ref="BD12">ISERROR(MATCH(U12,Feiertage!$A$8:$A$19,0))*IF(OR(U12&lt;$M$3,U12&gt;$BU$36),0,INDEX($M$4:$N$10,WEEKDAY(U12,2),(U12&gt;=$M$3)*(U12&lt;$N$3)+2*(U12&gt;=$N$3)*(U12&lt;=$BU$36)))</f>
        <v>5</v>
      </c>
      <c r="BE12" s="83"/>
      <c r="BF12" s="13" cm="1">
        <f t="array" ref="BF12">ISERROR(MATCH(W12,Feiertage!$A$8:$A$19,0))*IF(OR(W12&lt;$M$3,W12&gt;$BU$36),0,INDEX($M$4:$N$10,WEEKDAY(W12,2),(W12&gt;=$M$3)*(W12&lt;$N$3)+2*(W12&gt;=$N$3)*(W12&lt;=$BU$36)))</f>
        <v>8</v>
      </c>
      <c r="BG12" s="83"/>
      <c r="BH12" s="13" cm="1">
        <f t="array" ref="BH12">ISERROR(MATCH(Y12,Feiertage!$A$8:$A$19,0))*IF(OR(Y12&lt;$M$3,Y12&gt;$BU$36),0,INDEX($M$4:$N$10,WEEKDAY(Y12,2),(Y12&gt;=$M$3)*(Y12&lt;$N$3)+2*(Y12&gt;=$N$3)*(Y12&lt;=$BU$36)))</f>
        <v>8</v>
      </c>
      <c r="BI12" s="83"/>
      <c r="BJ12" s="13" cm="1">
        <f t="array" ref="BJ12">ISERROR(MATCH(AA12,Feiertage!$A$8:$A$19,0))*IF(OR(AA12&lt;$M$3,AA12&gt;$BU$36),0,INDEX($M$4:$N$10,WEEKDAY(AA12,2),(AA12&gt;=$M$3)*(AA12&lt;$N$3)+2*(AA12&gt;=$N$3)*(AA12&lt;=$BU$36)))</f>
        <v>0</v>
      </c>
      <c r="BK12" s="83"/>
      <c r="BL12" s="13" cm="1">
        <f t="array" ref="BL12">ISERROR(MATCH(AC12,Feiertage!$A$8:$A$19,0))*IF(OR(AC12&lt;$M$3,AC12&gt;$BU$36),0,INDEX($M$4:$N$10,WEEKDAY(AC12,2),(AC12&gt;=$M$3)*(AC12&lt;$N$3)+2*(AC12&gt;=$N$3)*(AC12&lt;=$BU$36)))</f>
        <v>8</v>
      </c>
      <c r="BM12" s="83"/>
      <c r="BN12" s="13" cm="1">
        <f t="array" ref="BN12">ISERROR(MATCH(AE12,Feiertage!$A$8:$A$19,0))*IF(OR(AE12&lt;$M$3,AE12&gt;$BU$36),0,INDEX($M$4:$N$10,WEEKDAY(AE12,2),(AE12&gt;=$M$3)*(AE12&lt;$N$3)+2*(AE12&gt;=$N$3)*(AE12&lt;=$BU$36)))</f>
        <v>8</v>
      </c>
      <c r="BO12" s="83"/>
      <c r="BP12" s="13" cm="1">
        <f t="array" ref="BP12">ISERROR(MATCH(AG12,Feiertage!$A$8:$A$19,0))*IF(OR(AG12&lt;$M$3,AG12&gt;$BU$36),0,INDEX($M$4:$N$10,WEEKDAY(AG12,2),(AG12&gt;=$M$3)*(AG12&lt;$N$3)+2*(AG12&gt;=$N$3)*(AG12&lt;=$BU$36)))</f>
        <v>0</v>
      </c>
      <c r="BQ12" s="83"/>
      <c r="BR12" s="13" cm="1">
        <f t="array" ref="BR12">ISERROR(MATCH(AI12,Feiertage!$A$8:$A$19,0))*IF(OR(AI12&lt;$M$3,AI12&gt;$BU$36),0,INDEX($M$4:$N$10,WEEKDAY(AI12,2),(AI12&gt;=$M$3)*(AI12&lt;$N$3)+2*(AI12&gt;=$N$3)*(AI12&lt;=$BU$36)))</f>
        <v>0</v>
      </c>
      <c r="BS12" s="83"/>
      <c r="BT12" s="13" cm="1">
        <f t="array" ref="BT12">ISERROR(MATCH(AK12,Feiertage!$A$8:$A$19,0))*IF(OR(AK12&lt;$M$3,AK12&gt;$BU$36),0,INDEX($M$4:$N$10,WEEKDAY(AK12,2),(AK12&gt;=$M$3)*(AK12&lt;$N$3)+2*(AK12&gt;=$N$3)*(AK12&lt;=$BU$36)))</f>
        <v>0</v>
      </c>
      <c r="BU12" s="83"/>
      <c r="BV12" s="13" cm="1">
        <f t="array" ref="BV12">ISERROR(MATCH(AM12,Feiertage!$A$8:$A$19,0))*IF(OR(AM12&lt;$M$3,AM12&gt;$BU$36),0,INDEX($M$4:$N$10,WEEKDAY(AM12,2),(AM12&gt;=$M$3)*(AM12&lt;$N$3)+2*(AM12&gt;=$N$3)*(AM12&lt;=$BU$36)))</f>
        <v>0</v>
      </c>
      <c r="BW12" s="84"/>
      <c r="BZ12" s="162"/>
      <c r="CA12" s="13" cm="1">
        <f t="array" ref="CA12">ISERROR(MATCH(Q12,$AO$3:$AQ$3,0))*IF(OR(Q12&lt;$M$3,Q12&gt;$BU$36),0,INDEX($M$4:$N$10,WEEKDAY(Q12,2),(Q12&gt;=$M$3)*(Q12&lt;$N$3)+2*(Q12&gt;=$N$3)*(Q12&lt;=$BU$36)))</f>
        <v>8</v>
      </c>
      <c r="CB12" s="83"/>
      <c r="CC12" s="13" cm="1">
        <f t="array" ref="CC12">ISERROR(MATCH(S12,$AO$3:$AQ$3,0))*IF(OR(S12&lt;$M$3,S12&gt;$BU$36),0,INDEX($M$4:$N$10,WEEKDAY(S12,2),(S12&gt;=$M$3)*(S12&lt;$N$3)+2*(S12&gt;=$N$3)*(S12&lt;=$BU$36)))</f>
        <v>5</v>
      </c>
      <c r="CD12" s="83"/>
      <c r="CE12" s="13" cm="1">
        <f t="array" ref="CE12">ISERROR(MATCH(U12,$AO$3:$AQ$3,0))*IF(OR(U12&lt;$M$3,U12&gt;$BU$36),0,INDEX($M$4:$N$10,WEEKDAY(U12,2),(U12&gt;=$M$3)*(U12&lt;$N$3)+2*(U12&gt;=$N$3)*(U12&lt;=$BU$36)))</f>
        <v>5</v>
      </c>
      <c r="CF12" s="83"/>
      <c r="CG12" s="13" cm="1">
        <f t="array" ref="CG12">ISERROR(MATCH(W12,$AO$3:$AQ$3,0))*IF(OR(W12&lt;$M$3,W12&gt;$BU$36),0,INDEX($M$4:$N$10,WEEKDAY(W12,2),(W12&gt;=$M$3)*(W12&lt;$N$3)+2*(W12&gt;=$N$3)*(W12&lt;=$BU$36)))</f>
        <v>8</v>
      </c>
      <c r="CH12" s="83"/>
      <c r="CI12" s="13" cm="1">
        <f t="array" ref="CI12">ISERROR(MATCH(Y12,$AO$3:$AQ$3,0))*IF(OR(Y12&lt;$M$3,Y12&gt;$BU$36),0,INDEX($M$4:$N$10,WEEKDAY(Y12,2),(Y12&gt;=$M$3)*(Y12&lt;$N$3)+2*(Y12&gt;=$N$3)*(Y12&lt;=$BU$36)))</f>
        <v>8</v>
      </c>
      <c r="CJ12" s="83"/>
      <c r="CK12" s="13" cm="1">
        <f t="array" ref="CK12">ISERROR(MATCH(AA12,$AO$3:$AQ$3,0))*IF(OR(AA12&lt;$M$3,AA12&gt;$BU$36),0,INDEX($M$4:$N$10,WEEKDAY(AA12,2),(AA12&gt;=$M$3)*(AA12&lt;$N$3)+2*(AA12&gt;=$N$3)*(AA12&lt;=$BU$36)))</f>
        <v>0</v>
      </c>
      <c r="CL12" s="83"/>
      <c r="CM12" s="13" cm="1">
        <f t="array" ref="CM12">ISERROR(MATCH(AC12,$AO$3:$AQ$3,0))*IF(OR(AC12&lt;$M$3,AC12&gt;$BU$36),0,INDEX($M$4:$N$10,WEEKDAY(AC12,2),(AC12&gt;=$M$3)*(AC12&lt;$N$3)+2*(AC12&gt;=$N$3)*(AC12&lt;=$BU$36)))</f>
        <v>8</v>
      </c>
      <c r="CN12" s="83"/>
      <c r="CO12" s="13" cm="1">
        <f t="array" ref="CO12">ISERROR(MATCH(AE12,$AO$3:$AQ$3,0))*IF(OR(AE12&lt;$M$3,AE12&gt;$BU$36),0,INDEX($M$4:$N$10,WEEKDAY(AE12,2),(AE12&gt;=$M$3)*(AE12&lt;$N$3)+2*(AE12&gt;=$N$3)*(AE12&lt;=$BU$36)))</f>
        <v>8</v>
      </c>
      <c r="CP12" s="83"/>
      <c r="CQ12" s="13" cm="1">
        <f t="array" ref="CQ12">ISERROR(MATCH(AG12,$AO$3:$AQ$3,0))*IF(OR(AG12&lt;$M$3,AG12&gt;$BU$36),0,INDEX($M$4:$N$10,WEEKDAY(AG12,2),(AG12&gt;=$M$3)*(AG12&lt;$N$3)+2*(AG12&gt;=$N$3)*(AG12&lt;=$BU$36)))</f>
        <v>0</v>
      </c>
      <c r="CR12" s="83"/>
      <c r="CS12" s="13">
        <v>0</v>
      </c>
      <c r="CT12" s="83"/>
      <c r="CU12" s="13">
        <v>0</v>
      </c>
      <c r="CV12" s="83"/>
      <c r="CW12" s="13">
        <v>0</v>
      </c>
      <c r="CX12" s="84"/>
    </row>
    <row r="13" spans="1:102" ht="14.45" customHeight="1" x14ac:dyDescent="0.25">
      <c r="A13" s="335" t="s">
        <v>53</v>
      </c>
      <c r="B13" s="336"/>
      <c r="C13" s="337"/>
      <c r="D13" s="338" t="s">
        <v>54</v>
      </c>
      <c r="F13" s="149" t="s">
        <v>3</v>
      </c>
      <c r="G13" s="149"/>
      <c r="H13" s="149"/>
      <c r="I13" s="109">
        <v>0.5</v>
      </c>
      <c r="J13" s="109"/>
      <c r="K13" s="141">
        <v>0.7</v>
      </c>
      <c r="L13" s="141"/>
      <c r="M13" s="58">
        <v>0.8</v>
      </c>
      <c r="N13" s="58"/>
      <c r="P13" s="11">
        <f t="shared" si="1"/>
        <v>44573</v>
      </c>
      <c r="Q13" s="12">
        <f t="shared" si="3"/>
        <v>44573</v>
      </c>
      <c r="R13" s="11">
        <f t="shared" si="3"/>
        <v>44604</v>
      </c>
      <c r="S13" s="12">
        <f t="shared" si="3"/>
        <v>44604</v>
      </c>
      <c r="T13" s="11">
        <f t="shared" si="3"/>
        <v>44632</v>
      </c>
      <c r="U13" s="12">
        <f t="shared" si="3"/>
        <v>44632</v>
      </c>
      <c r="V13" s="11">
        <f t="shared" si="3"/>
        <v>44663</v>
      </c>
      <c r="W13" s="12">
        <f t="shared" si="3"/>
        <v>44663</v>
      </c>
      <c r="X13" s="11">
        <f t="shared" si="3"/>
        <v>44693</v>
      </c>
      <c r="Y13" s="12">
        <f t="shared" si="3"/>
        <v>44693</v>
      </c>
      <c r="Z13" s="11">
        <f t="shared" si="3"/>
        <v>44724</v>
      </c>
      <c r="AA13" s="12">
        <f t="shared" si="3"/>
        <v>44724</v>
      </c>
      <c r="AB13" s="11">
        <f t="shared" si="3"/>
        <v>44754</v>
      </c>
      <c r="AC13" s="12">
        <f t="shared" si="3"/>
        <v>44754</v>
      </c>
      <c r="AD13" s="11">
        <f t="shared" si="3"/>
        <v>44785</v>
      </c>
      <c r="AE13" s="12">
        <f t="shared" si="3"/>
        <v>44785</v>
      </c>
      <c r="AF13" s="11">
        <f t="shared" si="3"/>
        <v>44816</v>
      </c>
      <c r="AG13" s="12">
        <f t="shared" si="3"/>
        <v>44816</v>
      </c>
      <c r="AH13" s="11">
        <f t="shared" si="3"/>
        <v>44846</v>
      </c>
      <c r="AI13" s="12">
        <f t="shared" si="3"/>
        <v>44846</v>
      </c>
      <c r="AJ13" s="11">
        <f t="shared" si="3"/>
        <v>44877</v>
      </c>
      <c r="AK13" s="12">
        <f t="shared" si="3"/>
        <v>44877</v>
      </c>
      <c r="AL13" s="11">
        <f t="shared" si="3"/>
        <v>44907</v>
      </c>
      <c r="AM13" s="12">
        <f t="shared" si="3"/>
        <v>44907</v>
      </c>
      <c r="AY13" s="162"/>
      <c r="AZ13" s="13" cm="1">
        <f t="array" ref="AZ13">ISERROR(MATCH(Q13,Feiertage!$A$8:$A$19,0))*IF(OR(Q13&lt;$M$3,Q13&gt;$BU$36),0,INDEX($M$4:$N$10,WEEKDAY(Q13,2),(Q13&gt;=$M$3)*(Q13&lt;$N$3)+2*(Q13&gt;=$N$3)*(Q13&lt;=$BU$36)))</f>
        <v>8</v>
      </c>
      <c r="BA13" s="83"/>
      <c r="BB13" s="13" cm="1">
        <f t="array" ref="BB13">ISERROR(MATCH(S13,Feiertage!$A$8:$A$19,0))*IF(OR(S13&lt;$M$3,S13&gt;$BU$36),0,INDEX($M$4:$N$10,WEEKDAY(S13,2),(S13&gt;=$M$3)*(S13&lt;$N$3)+2*(S13&gt;=$N$3)*(S13&lt;=$BU$36)))</f>
        <v>0</v>
      </c>
      <c r="BC13" s="83"/>
      <c r="BD13" s="13" cm="1">
        <f t="array" ref="BD13">ISERROR(MATCH(U13,Feiertage!$A$8:$A$19,0))*IF(OR(U13&lt;$M$3,U13&gt;$BU$36),0,INDEX($M$4:$N$10,WEEKDAY(U13,2),(U13&gt;=$M$3)*(U13&lt;$N$3)+2*(U13&gt;=$N$3)*(U13&lt;=$BU$36)))</f>
        <v>0</v>
      </c>
      <c r="BE13" s="83"/>
      <c r="BF13" s="13" cm="1">
        <f t="array" ref="BF13">ISERROR(MATCH(W13,Feiertage!$A$8:$A$19,0))*IF(OR(W13&lt;$M$3,W13&gt;$BU$36),0,INDEX($M$4:$N$10,WEEKDAY(W13,2),(W13&gt;=$M$3)*(W13&lt;$N$3)+2*(W13&gt;=$N$3)*(W13&lt;=$BU$36)))</f>
        <v>8</v>
      </c>
      <c r="BG13" s="83"/>
      <c r="BH13" s="13" cm="1">
        <f t="array" ref="BH13">ISERROR(MATCH(Y13,Feiertage!$A$8:$A$19,0))*IF(OR(Y13&lt;$M$3,Y13&gt;$BU$36),0,INDEX($M$4:$N$10,WEEKDAY(Y13,2),(Y13&gt;=$M$3)*(Y13&lt;$N$3)+2*(Y13&gt;=$N$3)*(Y13&lt;=$BU$36)))</f>
        <v>8</v>
      </c>
      <c r="BI13" s="83"/>
      <c r="BJ13" s="13" cm="1">
        <f t="array" ref="BJ13">ISERROR(MATCH(AA13,Feiertage!$A$8:$A$19,0))*IF(OR(AA13&lt;$M$3,AA13&gt;$BU$36),0,INDEX($M$4:$N$10,WEEKDAY(AA13,2),(AA13&gt;=$M$3)*(AA13&lt;$N$3)+2*(AA13&gt;=$N$3)*(AA13&lt;=$BU$36)))</f>
        <v>0</v>
      </c>
      <c r="BK13" s="83"/>
      <c r="BL13" s="13" cm="1">
        <f t="array" ref="BL13">ISERROR(MATCH(AC13,Feiertage!$A$8:$A$19,0))*IF(OR(AC13&lt;$M$3,AC13&gt;$BU$36),0,INDEX($M$4:$N$10,WEEKDAY(AC13,2),(AC13&gt;=$M$3)*(AC13&lt;$N$3)+2*(AC13&gt;=$N$3)*(AC13&lt;=$BU$36)))</f>
        <v>8</v>
      </c>
      <c r="BM13" s="83"/>
      <c r="BN13" s="13" cm="1">
        <f t="array" ref="BN13">ISERROR(MATCH(AE13,Feiertage!$A$8:$A$19,0))*IF(OR(AE13&lt;$M$3,AE13&gt;$BU$36),0,INDEX($M$4:$N$10,WEEKDAY(AE13,2),(AE13&gt;=$M$3)*(AE13&lt;$N$3)+2*(AE13&gt;=$N$3)*(AE13&lt;=$BU$36)))</f>
        <v>5</v>
      </c>
      <c r="BO13" s="83"/>
      <c r="BP13" s="13" cm="1">
        <f t="array" ref="BP13">ISERROR(MATCH(AG13,Feiertage!$A$8:$A$19,0))*IF(OR(AG13&lt;$M$3,AG13&gt;$BU$36),0,INDEX($M$4:$N$10,WEEKDAY(AG13,2),(AG13&gt;=$M$3)*(AG13&lt;$N$3)+2*(AG13&gt;=$N$3)*(AG13&lt;=$BU$36)))</f>
        <v>8</v>
      </c>
      <c r="BQ13" s="83"/>
      <c r="BR13" s="13" cm="1">
        <f t="array" ref="BR13">ISERROR(MATCH(AI13,Feiertage!$A$8:$A$19,0))*IF(OR(AI13&lt;$M$3,AI13&gt;$BU$36),0,INDEX($M$4:$N$10,WEEKDAY(AI13,2),(AI13&gt;=$M$3)*(AI13&lt;$N$3)+2*(AI13&gt;=$N$3)*(AI13&lt;=$BU$36)))</f>
        <v>0</v>
      </c>
      <c r="BS13" s="83"/>
      <c r="BT13" s="13" cm="1">
        <f t="array" ref="BT13">ISERROR(MATCH(AK13,Feiertage!$A$8:$A$19,0))*IF(OR(AK13&lt;$M$3,AK13&gt;$BU$36),0,INDEX($M$4:$N$10,WEEKDAY(AK13,2),(AK13&gt;=$M$3)*(AK13&lt;$N$3)+2*(AK13&gt;=$N$3)*(AK13&lt;=$BU$36)))</f>
        <v>0</v>
      </c>
      <c r="BU13" s="83"/>
      <c r="BV13" s="13" cm="1">
        <f t="array" ref="BV13">ISERROR(MATCH(AM13,Feiertage!$A$8:$A$19,0))*IF(OR(AM13&lt;$M$3,AM13&gt;$BU$36),0,INDEX($M$4:$N$10,WEEKDAY(AM13,2),(AM13&gt;=$M$3)*(AM13&lt;$N$3)+2*(AM13&gt;=$N$3)*(AM13&lt;=$BU$36)))</f>
        <v>0</v>
      </c>
      <c r="BW13" s="84"/>
      <c r="BZ13" s="162"/>
      <c r="CA13" s="13" cm="1">
        <f t="array" ref="CA13">ISERROR(MATCH(Q13,$AO$3:$AQ$3,0))*IF(OR(Q13&lt;$M$3,Q13&gt;$BU$36),0,INDEX($M$4:$N$10,WEEKDAY(Q13,2),(Q13&gt;=$M$3)*(Q13&lt;$N$3)+2*(Q13&gt;=$N$3)*(Q13&lt;=$BU$36)))</f>
        <v>8</v>
      </c>
      <c r="CB13" s="83"/>
      <c r="CC13" s="13" cm="1">
        <f t="array" ref="CC13">ISERROR(MATCH(S13,$AO$3:$AQ$3,0))*IF(OR(S13&lt;$M$3,S13&gt;$BU$36),0,INDEX($M$4:$N$10,WEEKDAY(S13,2),(S13&gt;=$M$3)*(S13&lt;$N$3)+2*(S13&gt;=$N$3)*(S13&lt;=$BU$36)))</f>
        <v>0</v>
      </c>
      <c r="CD13" s="83"/>
      <c r="CE13" s="13" cm="1">
        <f t="array" ref="CE13">ISERROR(MATCH(U13,$AO$3:$AQ$3,0))*IF(OR(U13&lt;$M$3,U13&gt;$BU$36),0,INDEX($M$4:$N$10,WEEKDAY(U13,2),(U13&gt;=$M$3)*(U13&lt;$N$3)+2*(U13&gt;=$N$3)*(U13&lt;=$BU$36)))</f>
        <v>0</v>
      </c>
      <c r="CF13" s="83"/>
      <c r="CG13" s="13" cm="1">
        <f t="array" ref="CG13">ISERROR(MATCH(W13,$AO$3:$AQ$3,0))*IF(OR(W13&lt;$M$3,W13&gt;$BU$36),0,INDEX($M$4:$N$10,WEEKDAY(W13,2),(W13&gt;=$M$3)*(W13&lt;$N$3)+2*(W13&gt;=$N$3)*(W13&lt;=$BU$36)))</f>
        <v>8</v>
      </c>
      <c r="CH13" s="83"/>
      <c r="CI13" s="13" cm="1">
        <f t="array" ref="CI13">ISERROR(MATCH(Y13,$AO$3:$AQ$3,0))*IF(OR(Y13&lt;$M$3,Y13&gt;$BU$36),0,INDEX($M$4:$N$10,WEEKDAY(Y13,2),(Y13&gt;=$M$3)*(Y13&lt;$N$3)+2*(Y13&gt;=$N$3)*(Y13&lt;=$BU$36)))</f>
        <v>8</v>
      </c>
      <c r="CJ13" s="83"/>
      <c r="CK13" s="13" cm="1">
        <f t="array" ref="CK13">ISERROR(MATCH(AA13,$AO$3:$AQ$3,0))*IF(OR(AA13&lt;$M$3,AA13&gt;$BU$36),0,INDEX($M$4:$N$10,WEEKDAY(AA13,2),(AA13&gt;=$M$3)*(AA13&lt;$N$3)+2*(AA13&gt;=$N$3)*(AA13&lt;=$BU$36)))</f>
        <v>0</v>
      </c>
      <c r="CL13" s="83"/>
      <c r="CM13" s="13" cm="1">
        <f t="array" ref="CM13">ISERROR(MATCH(AC13,$AO$3:$AQ$3,0))*IF(OR(AC13&lt;$M$3,AC13&gt;$BU$36),0,INDEX($M$4:$N$10,WEEKDAY(AC13,2),(AC13&gt;=$M$3)*(AC13&lt;$N$3)+2*(AC13&gt;=$N$3)*(AC13&lt;=$BU$36)))</f>
        <v>8</v>
      </c>
      <c r="CN13" s="83"/>
      <c r="CO13" s="13" cm="1">
        <f t="array" ref="CO13">ISERROR(MATCH(AE13,$AO$3:$AQ$3,0))*IF(OR(AE13&lt;$M$3,AE13&gt;$BU$36),0,INDEX($M$4:$N$10,WEEKDAY(AE13,2),(AE13&gt;=$M$3)*(AE13&lt;$N$3)+2*(AE13&gt;=$N$3)*(AE13&lt;=$BU$36)))</f>
        <v>5</v>
      </c>
      <c r="CP13" s="83"/>
      <c r="CQ13" s="13" cm="1">
        <f t="array" ref="CQ13">ISERROR(MATCH(AG13,$AO$3:$AQ$3,0))*IF(OR(AG13&lt;$M$3,AG13&gt;$BU$36),0,INDEX($M$4:$N$10,WEEKDAY(AG13,2),(AG13&gt;=$M$3)*(AG13&lt;$N$3)+2*(AG13&gt;=$N$3)*(AG13&lt;=$BU$36)))</f>
        <v>8</v>
      </c>
      <c r="CR13" s="83"/>
      <c r="CS13" s="13">
        <v>0</v>
      </c>
      <c r="CT13" s="83"/>
      <c r="CU13" s="13">
        <v>0</v>
      </c>
      <c r="CV13" s="83"/>
      <c r="CW13" s="13">
        <v>0</v>
      </c>
      <c r="CX13" s="84"/>
    </row>
    <row r="14" spans="1:102" ht="14.45" customHeight="1" x14ac:dyDescent="0.25">
      <c r="A14" s="28" t="s">
        <v>55</v>
      </c>
      <c r="B14" s="340" t="s">
        <v>56</v>
      </c>
      <c r="C14" s="341"/>
      <c r="D14" s="339"/>
      <c r="F14" s="149" t="s">
        <v>5</v>
      </c>
      <c r="G14" s="149"/>
      <c r="H14" s="149"/>
      <c r="I14" s="109">
        <v>8.9999999999999993E-3</v>
      </c>
      <c r="J14" s="109"/>
      <c r="K14" s="141">
        <v>1.6E-2</v>
      </c>
      <c r="L14" s="141"/>
      <c r="M14" s="58">
        <v>2.5999999999999999E-2</v>
      </c>
      <c r="N14" s="58"/>
      <c r="P14" s="11">
        <f t="shared" si="1"/>
        <v>44574</v>
      </c>
      <c r="Q14" s="12">
        <f t="shared" si="3"/>
        <v>44574</v>
      </c>
      <c r="R14" s="11">
        <f t="shared" si="3"/>
        <v>44605</v>
      </c>
      <c r="S14" s="12">
        <f t="shared" si="3"/>
        <v>44605</v>
      </c>
      <c r="T14" s="11">
        <f t="shared" si="3"/>
        <v>44633</v>
      </c>
      <c r="U14" s="12">
        <f t="shared" si="3"/>
        <v>44633</v>
      </c>
      <c r="V14" s="11">
        <f t="shared" si="3"/>
        <v>44664</v>
      </c>
      <c r="W14" s="12">
        <f t="shared" si="3"/>
        <v>44664</v>
      </c>
      <c r="X14" s="11">
        <f t="shared" si="3"/>
        <v>44694</v>
      </c>
      <c r="Y14" s="12">
        <f t="shared" si="3"/>
        <v>44694</v>
      </c>
      <c r="Z14" s="11">
        <f t="shared" si="3"/>
        <v>44725</v>
      </c>
      <c r="AA14" s="12">
        <f t="shared" si="3"/>
        <v>44725</v>
      </c>
      <c r="AB14" s="11">
        <f t="shared" si="3"/>
        <v>44755</v>
      </c>
      <c r="AC14" s="12">
        <f t="shared" si="3"/>
        <v>44755</v>
      </c>
      <c r="AD14" s="11">
        <f t="shared" si="3"/>
        <v>44786</v>
      </c>
      <c r="AE14" s="12">
        <f t="shared" si="3"/>
        <v>44786</v>
      </c>
      <c r="AF14" s="11">
        <f t="shared" si="3"/>
        <v>44817</v>
      </c>
      <c r="AG14" s="12">
        <f t="shared" si="3"/>
        <v>44817</v>
      </c>
      <c r="AH14" s="11">
        <f t="shared" si="3"/>
        <v>44847</v>
      </c>
      <c r="AI14" s="12">
        <f t="shared" si="3"/>
        <v>44847</v>
      </c>
      <c r="AJ14" s="11">
        <f t="shared" si="3"/>
        <v>44878</v>
      </c>
      <c r="AK14" s="12">
        <f t="shared" si="3"/>
        <v>44878</v>
      </c>
      <c r="AL14" s="11">
        <f t="shared" si="3"/>
        <v>44908</v>
      </c>
      <c r="AM14" s="12">
        <f t="shared" si="3"/>
        <v>44908</v>
      </c>
      <c r="AY14" s="162"/>
      <c r="AZ14" s="13" cm="1">
        <f t="array" ref="AZ14">ISERROR(MATCH(Q14,Feiertage!$A$8:$A$19,0))*IF(OR(Q14&lt;$M$3,Q14&gt;$BU$36),0,INDEX($M$4:$N$10,WEEKDAY(Q14,2),(Q14&gt;=$M$3)*(Q14&lt;$N$3)+2*(Q14&gt;=$N$3)*(Q14&lt;=$BU$36)))</f>
        <v>8</v>
      </c>
      <c r="BA14" s="83"/>
      <c r="BB14" s="13" cm="1">
        <f t="array" ref="BB14">ISERROR(MATCH(S14,Feiertage!$A$8:$A$19,0))*IF(OR(S14&lt;$M$3,S14&gt;$BU$36),0,INDEX($M$4:$N$10,WEEKDAY(S14,2),(S14&gt;=$M$3)*(S14&lt;$N$3)+2*(S14&gt;=$N$3)*(S14&lt;=$BU$36)))</f>
        <v>0</v>
      </c>
      <c r="BC14" s="83"/>
      <c r="BD14" s="13" cm="1">
        <f t="array" ref="BD14">ISERROR(MATCH(U14,Feiertage!$A$8:$A$19,0))*IF(OR(U14&lt;$M$3,U14&gt;$BU$36),0,INDEX($M$4:$N$10,WEEKDAY(U14,2),(U14&gt;=$M$3)*(U14&lt;$N$3)+2*(U14&gt;=$N$3)*(U14&lt;=$BU$36)))</f>
        <v>0</v>
      </c>
      <c r="BE14" s="83"/>
      <c r="BF14" s="13" cm="1">
        <f t="array" ref="BF14">ISERROR(MATCH(W14,Feiertage!$A$8:$A$19,0))*IF(OR(W14&lt;$M$3,W14&gt;$BU$36),0,INDEX($M$4:$N$10,WEEKDAY(W14,2),(W14&gt;=$M$3)*(W14&lt;$N$3)+2*(W14&gt;=$N$3)*(W14&lt;=$BU$36)))</f>
        <v>8</v>
      </c>
      <c r="BG14" s="83"/>
      <c r="BH14" s="13" cm="1">
        <f t="array" ref="BH14">ISERROR(MATCH(Y14,Feiertage!$A$8:$A$19,0))*IF(OR(Y14&lt;$M$3,Y14&gt;$BU$36),0,INDEX($M$4:$N$10,WEEKDAY(Y14,2),(Y14&gt;=$M$3)*(Y14&lt;$N$3)+2*(Y14&gt;=$N$3)*(Y14&lt;=$BU$36)))</f>
        <v>5</v>
      </c>
      <c r="BI14" s="83"/>
      <c r="BJ14" s="13" cm="1">
        <f t="array" ref="BJ14">ISERROR(MATCH(AA14,Feiertage!$A$8:$A$19,0))*IF(OR(AA14&lt;$M$3,AA14&gt;$BU$36),0,INDEX($M$4:$N$10,WEEKDAY(AA14,2),(AA14&gt;=$M$3)*(AA14&lt;$N$3)+2*(AA14&gt;=$N$3)*(AA14&lt;=$BU$36)))</f>
        <v>8</v>
      </c>
      <c r="BK14" s="83"/>
      <c r="BL14" s="13" cm="1">
        <f t="array" ref="BL14">ISERROR(MATCH(AC14,Feiertage!$A$8:$A$19,0))*IF(OR(AC14&lt;$M$3,AC14&gt;$BU$36),0,INDEX($M$4:$N$10,WEEKDAY(AC14,2),(AC14&gt;=$M$3)*(AC14&lt;$N$3)+2*(AC14&gt;=$N$3)*(AC14&lt;=$BU$36)))</f>
        <v>8</v>
      </c>
      <c r="BM14" s="83"/>
      <c r="BN14" s="13" cm="1">
        <f t="array" ref="BN14">ISERROR(MATCH(AE14,Feiertage!$A$8:$A$19,0))*IF(OR(AE14&lt;$M$3,AE14&gt;$BU$36),0,INDEX($M$4:$N$10,WEEKDAY(AE14,2),(AE14&gt;=$M$3)*(AE14&lt;$N$3)+2*(AE14&gt;=$N$3)*(AE14&lt;=$BU$36)))</f>
        <v>0</v>
      </c>
      <c r="BO14" s="83"/>
      <c r="BP14" s="13" cm="1">
        <f t="array" ref="BP14">ISERROR(MATCH(AG14,Feiertage!$A$8:$A$19,0))*IF(OR(AG14&lt;$M$3,AG14&gt;$BU$36),0,INDEX($M$4:$N$10,WEEKDAY(AG14,2),(AG14&gt;=$M$3)*(AG14&lt;$N$3)+2*(AG14&gt;=$N$3)*(AG14&lt;=$BU$36)))</f>
        <v>8</v>
      </c>
      <c r="BQ14" s="83"/>
      <c r="BR14" s="13" cm="1">
        <f t="array" ref="BR14">ISERROR(MATCH(AI14,Feiertage!$A$8:$A$19,0))*IF(OR(AI14&lt;$M$3,AI14&gt;$BU$36),0,INDEX($M$4:$N$10,WEEKDAY(AI14,2),(AI14&gt;=$M$3)*(AI14&lt;$N$3)+2*(AI14&gt;=$N$3)*(AI14&lt;=$BU$36)))</f>
        <v>0</v>
      </c>
      <c r="BS14" s="83"/>
      <c r="BT14" s="13" cm="1">
        <f t="array" ref="BT14">ISERROR(MATCH(AK14,Feiertage!$A$8:$A$19,0))*IF(OR(AK14&lt;$M$3,AK14&gt;$BU$36),0,INDEX($M$4:$N$10,WEEKDAY(AK14,2),(AK14&gt;=$M$3)*(AK14&lt;$N$3)+2*(AK14&gt;=$N$3)*(AK14&lt;=$BU$36)))</f>
        <v>0</v>
      </c>
      <c r="BU14" s="83"/>
      <c r="BV14" s="13" cm="1">
        <f t="array" ref="BV14">ISERROR(MATCH(AM14,Feiertage!$A$8:$A$19,0))*IF(OR(AM14&lt;$M$3,AM14&gt;$BU$36),0,INDEX($M$4:$N$10,WEEKDAY(AM14,2),(AM14&gt;=$M$3)*(AM14&lt;$N$3)+2*(AM14&gt;=$N$3)*(AM14&lt;=$BU$36)))</f>
        <v>0</v>
      </c>
      <c r="BW14" s="84"/>
      <c r="BZ14" s="162"/>
      <c r="CA14" s="13" cm="1">
        <f t="array" ref="CA14">ISERROR(MATCH(Q14,$AO$3:$AQ$3,0))*IF(OR(Q14&lt;$M$3,Q14&gt;$BU$36),0,INDEX($M$4:$N$10,WEEKDAY(Q14,2),(Q14&gt;=$M$3)*(Q14&lt;$N$3)+2*(Q14&gt;=$N$3)*(Q14&lt;=$BU$36)))</f>
        <v>8</v>
      </c>
      <c r="CB14" s="83"/>
      <c r="CC14" s="13" cm="1">
        <f t="array" ref="CC14">ISERROR(MATCH(S14,$AO$3:$AQ$3,0))*IF(OR(S14&lt;$M$3,S14&gt;$BU$36),0,INDEX($M$4:$N$10,WEEKDAY(S14,2),(S14&gt;=$M$3)*(S14&lt;$N$3)+2*(S14&gt;=$N$3)*(S14&lt;=$BU$36)))</f>
        <v>0</v>
      </c>
      <c r="CD14" s="83"/>
      <c r="CE14" s="13" cm="1">
        <f t="array" ref="CE14">ISERROR(MATCH(U14,$AO$3:$AQ$3,0))*IF(OR(U14&lt;$M$3,U14&gt;$BU$36),0,INDEX($M$4:$N$10,WEEKDAY(U14,2),(U14&gt;=$M$3)*(U14&lt;$N$3)+2*(U14&gt;=$N$3)*(U14&lt;=$BU$36)))</f>
        <v>0</v>
      </c>
      <c r="CF14" s="83"/>
      <c r="CG14" s="13" cm="1">
        <f t="array" ref="CG14">ISERROR(MATCH(W14,$AO$3:$AQ$3,0))*IF(OR(W14&lt;$M$3,W14&gt;$BU$36),0,INDEX($M$4:$N$10,WEEKDAY(W14,2),(W14&gt;=$M$3)*(W14&lt;$N$3)+2*(W14&gt;=$N$3)*(W14&lt;=$BU$36)))</f>
        <v>8</v>
      </c>
      <c r="CH14" s="83"/>
      <c r="CI14" s="13" cm="1">
        <f t="array" ref="CI14">ISERROR(MATCH(Y14,$AO$3:$AQ$3,0))*IF(OR(Y14&lt;$M$3,Y14&gt;$BU$36),0,INDEX($M$4:$N$10,WEEKDAY(Y14,2),(Y14&gt;=$M$3)*(Y14&lt;$N$3)+2*(Y14&gt;=$N$3)*(Y14&lt;=$BU$36)))</f>
        <v>5</v>
      </c>
      <c r="CJ14" s="83"/>
      <c r="CK14" s="13" cm="1">
        <f t="array" ref="CK14">ISERROR(MATCH(AA14,$AO$3:$AQ$3,0))*IF(OR(AA14&lt;$M$3,AA14&gt;$BU$36),0,INDEX($M$4:$N$10,WEEKDAY(AA14,2),(AA14&gt;=$M$3)*(AA14&lt;$N$3)+2*(AA14&gt;=$N$3)*(AA14&lt;=$BU$36)))</f>
        <v>8</v>
      </c>
      <c r="CL14" s="83"/>
      <c r="CM14" s="13" cm="1">
        <f t="array" ref="CM14">ISERROR(MATCH(AC14,$AO$3:$AQ$3,0))*IF(OR(AC14&lt;$M$3,AC14&gt;$BU$36),0,INDEX($M$4:$N$10,WEEKDAY(AC14,2),(AC14&gt;=$M$3)*(AC14&lt;$N$3)+2*(AC14&gt;=$N$3)*(AC14&lt;=$BU$36)))</f>
        <v>8</v>
      </c>
      <c r="CN14" s="83"/>
      <c r="CO14" s="13" cm="1">
        <f t="array" ref="CO14">ISERROR(MATCH(AE14,$AO$3:$AQ$3,0))*IF(OR(AE14&lt;$M$3,AE14&gt;$BU$36),0,INDEX($M$4:$N$10,WEEKDAY(AE14,2),(AE14&gt;=$M$3)*(AE14&lt;$N$3)+2*(AE14&gt;=$N$3)*(AE14&lt;=$BU$36)))</f>
        <v>0</v>
      </c>
      <c r="CP14" s="83"/>
      <c r="CQ14" s="13" cm="1">
        <f t="array" ref="CQ14">ISERROR(MATCH(AG14,$AO$3:$AQ$3,0))*IF(OR(AG14&lt;$M$3,AG14&gt;$BU$36),0,INDEX($M$4:$N$10,WEEKDAY(AG14,2),(AG14&gt;=$M$3)*(AG14&lt;$N$3)+2*(AG14&gt;=$N$3)*(AG14&lt;=$BU$36)))</f>
        <v>8</v>
      </c>
      <c r="CR14" s="83"/>
      <c r="CS14" s="13">
        <v>0</v>
      </c>
      <c r="CT14" s="83"/>
      <c r="CU14" s="13">
        <v>0</v>
      </c>
      <c r="CV14" s="83"/>
      <c r="CW14" s="13">
        <v>0</v>
      </c>
      <c r="CX14" s="84"/>
    </row>
    <row r="15" spans="1:102" ht="14.45" customHeight="1" x14ac:dyDescent="0.25">
      <c r="A15" s="29">
        <v>44562</v>
      </c>
      <c r="B15" s="315">
        <v>44568</v>
      </c>
      <c r="C15" s="316"/>
      <c r="D15" s="30" cm="1">
        <f t="array" ref="D15">IF(B15="","",SUMPRODUCT(($Q$2:$AM$32&gt;=A15)*($Q$2:$AM$32&lt;=B15)*($AZ$2:$BV$32&gt;0)))</f>
        <v>5</v>
      </c>
      <c r="F15" s="332" t="s">
        <v>7</v>
      </c>
      <c r="G15" s="332"/>
      <c r="H15" s="332"/>
      <c r="I15" s="119">
        <f>IF(I$13="","",$N$31*I$14)</f>
        <v>207.8595</v>
      </c>
      <c r="J15" s="119"/>
      <c r="K15" s="119">
        <f>IF(K$13="","",$N$31*K$14)</f>
        <v>369.52800000000002</v>
      </c>
      <c r="L15" s="119"/>
      <c r="M15" s="6">
        <f>IF(M$13="","",$N$31*M$14)</f>
        <v>600.48299999999995</v>
      </c>
      <c r="N15" s="6" t="str">
        <f>IF(N$13="","",$N$31*N$14)</f>
        <v/>
      </c>
      <c r="P15" s="11">
        <f t="shared" si="1"/>
        <v>44575</v>
      </c>
      <c r="Q15" s="12">
        <f t="shared" si="3"/>
        <v>44575</v>
      </c>
      <c r="R15" s="11">
        <f t="shared" si="3"/>
        <v>44606</v>
      </c>
      <c r="S15" s="12">
        <f t="shared" ref="S15:AM27" si="4">IF(MONTH(S14+1)=MONTH(S$2),S14+1,"")</f>
        <v>44606</v>
      </c>
      <c r="T15" s="11">
        <f t="shared" si="4"/>
        <v>44634</v>
      </c>
      <c r="U15" s="12">
        <f t="shared" si="4"/>
        <v>44634</v>
      </c>
      <c r="V15" s="11">
        <f t="shared" si="4"/>
        <v>44665</v>
      </c>
      <c r="W15" s="12">
        <f t="shared" si="4"/>
        <v>44665</v>
      </c>
      <c r="X15" s="11">
        <f t="shared" si="4"/>
        <v>44695</v>
      </c>
      <c r="Y15" s="12">
        <f t="shared" si="4"/>
        <v>44695</v>
      </c>
      <c r="Z15" s="11">
        <f t="shared" si="4"/>
        <v>44726</v>
      </c>
      <c r="AA15" s="12">
        <f t="shared" si="4"/>
        <v>44726</v>
      </c>
      <c r="AB15" s="11">
        <f t="shared" si="4"/>
        <v>44756</v>
      </c>
      <c r="AC15" s="12">
        <f t="shared" si="4"/>
        <v>44756</v>
      </c>
      <c r="AD15" s="11">
        <f t="shared" si="4"/>
        <v>44787</v>
      </c>
      <c r="AE15" s="12">
        <f t="shared" si="4"/>
        <v>44787</v>
      </c>
      <c r="AF15" s="11">
        <f t="shared" si="4"/>
        <v>44818</v>
      </c>
      <c r="AG15" s="12">
        <f t="shared" si="4"/>
        <v>44818</v>
      </c>
      <c r="AH15" s="11">
        <f t="shared" si="4"/>
        <v>44848</v>
      </c>
      <c r="AI15" s="12">
        <f t="shared" si="4"/>
        <v>44848</v>
      </c>
      <c r="AJ15" s="11">
        <f t="shared" si="4"/>
        <v>44879</v>
      </c>
      <c r="AK15" s="12">
        <f t="shared" si="4"/>
        <v>44879</v>
      </c>
      <c r="AL15" s="11">
        <f t="shared" si="4"/>
        <v>44909</v>
      </c>
      <c r="AM15" s="12">
        <f t="shared" si="4"/>
        <v>44909</v>
      </c>
      <c r="AY15" s="162"/>
      <c r="AZ15" s="13" cm="1">
        <f t="array" ref="AZ15">ISERROR(MATCH(Q15,Feiertage!$A$8:$A$19,0))*IF(OR(Q15&lt;$M$3,Q15&gt;$BU$36),0,INDEX($M$4:$N$10,WEEKDAY(Q15,2),(Q15&gt;=$M$3)*(Q15&lt;$N$3)+2*(Q15&gt;=$N$3)*(Q15&lt;=$BU$36)))</f>
        <v>5</v>
      </c>
      <c r="BA15" s="83"/>
      <c r="BB15" s="13" cm="1">
        <f t="array" ref="BB15">ISERROR(MATCH(S15,Feiertage!$A$8:$A$19,0))*IF(OR(S15&lt;$M$3,S15&gt;$BU$36),0,INDEX($M$4:$N$10,WEEKDAY(S15,2),(S15&gt;=$M$3)*(S15&lt;$N$3)+2*(S15&gt;=$N$3)*(S15&lt;=$BU$36)))</f>
        <v>8</v>
      </c>
      <c r="BC15" s="83"/>
      <c r="BD15" s="13" cm="1">
        <f t="array" ref="BD15">ISERROR(MATCH(U15,Feiertage!$A$8:$A$19,0))*IF(OR(U15&lt;$M$3,U15&gt;$BU$36),0,INDEX($M$4:$N$10,WEEKDAY(U15,2),(U15&gt;=$M$3)*(U15&lt;$N$3)+2*(U15&gt;=$N$3)*(U15&lt;=$BU$36)))</f>
        <v>8</v>
      </c>
      <c r="BE15" s="83"/>
      <c r="BF15" s="13" cm="1">
        <f t="array" ref="BF15">ISERROR(MATCH(W15,Feiertage!$A$8:$A$19,0))*IF(OR(W15&lt;$M$3,W15&gt;$BU$36),0,INDEX($M$4:$N$10,WEEKDAY(W15,2),(W15&gt;=$M$3)*(W15&lt;$N$3)+2*(W15&gt;=$N$3)*(W15&lt;=$BU$36)))</f>
        <v>8</v>
      </c>
      <c r="BG15" s="83"/>
      <c r="BH15" s="13" cm="1">
        <f t="array" ref="BH15">ISERROR(MATCH(Y15,Feiertage!$A$8:$A$19,0))*IF(OR(Y15&lt;$M$3,Y15&gt;$BU$36),0,INDEX($M$4:$N$10,WEEKDAY(Y15,2),(Y15&gt;=$M$3)*(Y15&lt;$N$3)+2*(Y15&gt;=$N$3)*(Y15&lt;=$BU$36)))</f>
        <v>0</v>
      </c>
      <c r="BI15" s="83"/>
      <c r="BJ15" s="13" cm="1">
        <f t="array" ref="BJ15">ISERROR(MATCH(AA15,Feiertage!$A$8:$A$19,0))*IF(OR(AA15&lt;$M$3,AA15&gt;$BU$36),0,INDEX($M$4:$N$10,WEEKDAY(AA15,2),(AA15&gt;=$M$3)*(AA15&lt;$N$3)+2*(AA15&gt;=$N$3)*(AA15&lt;=$BU$36)))</f>
        <v>8</v>
      </c>
      <c r="BK15" s="83"/>
      <c r="BL15" s="13" cm="1">
        <f t="array" ref="BL15">ISERROR(MATCH(AC15,Feiertage!$A$8:$A$19,0))*IF(OR(AC15&lt;$M$3,AC15&gt;$BU$36),0,INDEX($M$4:$N$10,WEEKDAY(AC15,2),(AC15&gt;=$M$3)*(AC15&lt;$N$3)+2*(AC15&gt;=$N$3)*(AC15&lt;=$BU$36)))</f>
        <v>8</v>
      </c>
      <c r="BM15" s="83"/>
      <c r="BN15" s="13" cm="1">
        <f t="array" ref="BN15">ISERROR(MATCH(AE15,Feiertage!$A$8:$A$19,0))*IF(OR(AE15&lt;$M$3,AE15&gt;$BU$36),0,INDEX($M$4:$N$10,WEEKDAY(AE15,2),(AE15&gt;=$M$3)*(AE15&lt;$N$3)+2*(AE15&gt;=$N$3)*(AE15&lt;=$BU$36)))</f>
        <v>0</v>
      </c>
      <c r="BO15" s="83"/>
      <c r="BP15" s="13" cm="1">
        <f t="array" ref="BP15">ISERROR(MATCH(AG15,Feiertage!$A$8:$A$19,0))*IF(OR(AG15&lt;$M$3,AG15&gt;$BU$36),0,INDEX($M$4:$N$10,WEEKDAY(AG15,2),(AG15&gt;=$M$3)*(AG15&lt;$N$3)+2*(AG15&gt;=$N$3)*(AG15&lt;=$BU$36)))</f>
        <v>8</v>
      </c>
      <c r="BQ15" s="83"/>
      <c r="BR15" s="13" cm="1">
        <f t="array" ref="BR15">ISERROR(MATCH(AI15,Feiertage!$A$8:$A$19,0))*IF(OR(AI15&lt;$M$3,AI15&gt;$BU$36),0,INDEX($M$4:$N$10,WEEKDAY(AI15,2),(AI15&gt;=$M$3)*(AI15&lt;$N$3)+2*(AI15&gt;=$N$3)*(AI15&lt;=$BU$36)))</f>
        <v>0</v>
      </c>
      <c r="BS15" s="83"/>
      <c r="BT15" s="13" cm="1">
        <f t="array" ref="BT15">ISERROR(MATCH(AK15,Feiertage!$A$8:$A$19,0))*IF(OR(AK15&lt;$M$3,AK15&gt;$BU$36),0,INDEX($M$4:$N$10,WEEKDAY(AK15,2),(AK15&gt;=$M$3)*(AK15&lt;$N$3)+2*(AK15&gt;=$N$3)*(AK15&lt;=$BU$36)))</f>
        <v>0</v>
      </c>
      <c r="BU15" s="83"/>
      <c r="BV15" s="13" cm="1">
        <f t="array" ref="BV15">ISERROR(MATCH(AM15,Feiertage!$A$8:$A$19,0))*IF(OR(AM15&lt;$M$3,AM15&gt;$BU$36),0,INDEX($M$4:$N$10,WEEKDAY(AM15,2),(AM15&gt;=$M$3)*(AM15&lt;$N$3)+2*(AM15&gt;=$N$3)*(AM15&lt;=$BU$36)))</f>
        <v>0</v>
      </c>
      <c r="BW15" s="84"/>
      <c r="BZ15" s="162"/>
      <c r="CA15" s="13" cm="1">
        <f t="array" ref="CA15">ISERROR(MATCH(Q15,$AO$3:$AQ$3,0))*IF(OR(Q15&lt;$M$3,Q15&gt;$BU$36),0,INDEX($M$4:$N$10,WEEKDAY(Q15,2),(Q15&gt;=$M$3)*(Q15&lt;$N$3)+2*(Q15&gt;=$N$3)*(Q15&lt;=$BU$36)))</f>
        <v>5</v>
      </c>
      <c r="CB15" s="83"/>
      <c r="CC15" s="13" cm="1">
        <f t="array" ref="CC15">ISERROR(MATCH(S15,$AO$3:$AQ$3,0))*IF(OR(S15&lt;$M$3,S15&gt;$BU$36),0,INDEX($M$4:$N$10,WEEKDAY(S15,2),(S15&gt;=$M$3)*(S15&lt;$N$3)+2*(S15&gt;=$N$3)*(S15&lt;=$BU$36)))</f>
        <v>8</v>
      </c>
      <c r="CD15" s="83"/>
      <c r="CE15" s="13" cm="1">
        <f t="array" ref="CE15">ISERROR(MATCH(U15,$AO$3:$AQ$3,0))*IF(OR(U15&lt;$M$3,U15&gt;$BU$36),0,INDEX($M$4:$N$10,WEEKDAY(U15,2),(U15&gt;=$M$3)*(U15&lt;$N$3)+2*(U15&gt;=$N$3)*(U15&lt;=$BU$36)))</f>
        <v>8</v>
      </c>
      <c r="CF15" s="83"/>
      <c r="CG15" s="13" cm="1">
        <f t="array" ref="CG15">ISERROR(MATCH(W15,$AO$3:$AQ$3,0))*IF(OR(W15&lt;$M$3,W15&gt;$BU$36),0,INDEX($M$4:$N$10,WEEKDAY(W15,2),(W15&gt;=$M$3)*(W15&lt;$N$3)+2*(W15&gt;=$N$3)*(W15&lt;=$BU$36)))</f>
        <v>8</v>
      </c>
      <c r="CH15" s="83"/>
      <c r="CI15" s="13" cm="1">
        <f t="array" ref="CI15">ISERROR(MATCH(Y15,$AO$3:$AQ$3,0))*IF(OR(Y15&lt;$M$3,Y15&gt;$BU$36),0,INDEX($M$4:$N$10,WEEKDAY(Y15,2),(Y15&gt;=$M$3)*(Y15&lt;$N$3)+2*(Y15&gt;=$N$3)*(Y15&lt;=$BU$36)))</f>
        <v>0</v>
      </c>
      <c r="CJ15" s="83"/>
      <c r="CK15" s="13" cm="1">
        <f t="array" ref="CK15">ISERROR(MATCH(AA15,$AO$3:$AQ$3,0))*IF(OR(AA15&lt;$M$3,AA15&gt;$BU$36),0,INDEX($M$4:$N$10,WEEKDAY(AA15,2),(AA15&gt;=$M$3)*(AA15&lt;$N$3)+2*(AA15&gt;=$N$3)*(AA15&lt;=$BU$36)))</f>
        <v>8</v>
      </c>
      <c r="CL15" s="83"/>
      <c r="CM15" s="13" cm="1">
        <f t="array" ref="CM15">ISERROR(MATCH(AC15,$AO$3:$AQ$3,0))*IF(OR(AC15&lt;$M$3,AC15&gt;$BU$36),0,INDEX($M$4:$N$10,WEEKDAY(AC15,2),(AC15&gt;=$M$3)*(AC15&lt;$N$3)+2*(AC15&gt;=$N$3)*(AC15&lt;=$BU$36)))</f>
        <v>8</v>
      </c>
      <c r="CN15" s="83"/>
      <c r="CO15" s="13" cm="1">
        <f t="array" ref="CO15">ISERROR(MATCH(AE15,$AO$3:$AQ$3,0))*IF(OR(AE15&lt;$M$3,AE15&gt;$BU$36),0,INDEX($M$4:$N$10,WEEKDAY(AE15,2),(AE15&gt;=$M$3)*(AE15&lt;$N$3)+2*(AE15&gt;=$N$3)*(AE15&lt;=$BU$36)))</f>
        <v>0</v>
      </c>
      <c r="CP15" s="83"/>
      <c r="CQ15" s="13" cm="1">
        <f t="array" ref="CQ15">ISERROR(MATCH(AG15,$AO$3:$AQ$3,0))*IF(OR(AG15&lt;$M$3,AG15&gt;$BU$36),0,INDEX($M$4:$N$10,WEEKDAY(AG15,2),(AG15&gt;=$M$3)*(AG15&lt;$N$3)+2*(AG15&gt;=$N$3)*(AG15&lt;=$BU$36)))</f>
        <v>8</v>
      </c>
      <c r="CR15" s="83"/>
      <c r="CS15" s="13">
        <v>0</v>
      </c>
      <c r="CT15" s="83"/>
      <c r="CU15" s="13">
        <v>0</v>
      </c>
      <c r="CV15" s="83"/>
      <c r="CW15" s="13">
        <v>0</v>
      </c>
      <c r="CX15" s="84"/>
    </row>
    <row r="16" spans="1:102" ht="14.45" customHeight="1" x14ac:dyDescent="0.25">
      <c r="A16" s="29">
        <v>44581</v>
      </c>
      <c r="B16" s="315">
        <v>44581</v>
      </c>
      <c r="C16" s="316"/>
      <c r="D16" s="30" cm="1">
        <f t="array" ref="D16">IF(B16="","",SUMPRODUCT(($Q$2:$AM$32&gt;=A16)*($Q$2:$AM$32&lt;=B16)*($AZ$2:$BV$32&gt;0)))</f>
        <v>1</v>
      </c>
      <c r="H16" s="289"/>
      <c r="I16" s="289"/>
      <c r="J16" s="289"/>
      <c r="K16" s="80"/>
      <c r="L16" s="80"/>
      <c r="M16" s="80"/>
      <c r="P16" s="11">
        <f t="shared" si="1"/>
        <v>44576</v>
      </c>
      <c r="Q16" s="12">
        <f t="shared" ref="Q16:AF31" si="5">IF(MONTH(Q15+1)=MONTH(Q$2),Q15+1,"")</f>
        <v>44576</v>
      </c>
      <c r="R16" s="11">
        <f t="shared" si="5"/>
        <v>44607</v>
      </c>
      <c r="S16" s="12">
        <f t="shared" si="4"/>
        <v>44607</v>
      </c>
      <c r="T16" s="11">
        <f t="shared" si="4"/>
        <v>44635</v>
      </c>
      <c r="U16" s="12">
        <f t="shared" si="4"/>
        <v>44635</v>
      </c>
      <c r="V16" s="11">
        <f t="shared" si="4"/>
        <v>44666</v>
      </c>
      <c r="W16" s="12">
        <f t="shared" si="4"/>
        <v>44666</v>
      </c>
      <c r="X16" s="11">
        <f t="shared" si="4"/>
        <v>44696</v>
      </c>
      <c r="Y16" s="12">
        <f t="shared" si="4"/>
        <v>44696</v>
      </c>
      <c r="Z16" s="11">
        <f t="shared" si="4"/>
        <v>44727</v>
      </c>
      <c r="AA16" s="12">
        <f t="shared" si="4"/>
        <v>44727</v>
      </c>
      <c r="AB16" s="11">
        <f t="shared" si="4"/>
        <v>44757</v>
      </c>
      <c r="AC16" s="12">
        <f t="shared" si="4"/>
        <v>44757</v>
      </c>
      <c r="AD16" s="11">
        <f t="shared" si="4"/>
        <v>44788</v>
      </c>
      <c r="AE16" s="12">
        <f t="shared" si="4"/>
        <v>44788</v>
      </c>
      <c r="AF16" s="11">
        <f t="shared" si="4"/>
        <v>44819</v>
      </c>
      <c r="AG16" s="12">
        <f t="shared" si="4"/>
        <v>44819</v>
      </c>
      <c r="AH16" s="11">
        <f t="shared" si="4"/>
        <v>44849</v>
      </c>
      <c r="AI16" s="12">
        <f t="shared" si="4"/>
        <v>44849</v>
      </c>
      <c r="AJ16" s="11">
        <f t="shared" si="4"/>
        <v>44880</v>
      </c>
      <c r="AK16" s="12">
        <f t="shared" si="4"/>
        <v>44880</v>
      </c>
      <c r="AL16" s="11">
        <f t="shared" si="4"/>
        <v>44910</v>
      </c>
      <c r="AM16" s="12">
        <f t="shared" si="4"/>
        <v>44910</v>
      </c>
      <c r="AO16" s="333" t="s">
        <v>77</v>
      </c>
      <c r="AP16" s="333"/>
      <c r="AQ16" s="333"/>
      <c r="AR16" s="333"/>
      <c r="AT16" s="324" t="s">
        <v>78</v>
      </c>
      <c r="AU16" s="324"/>
      <c r="AV16" s="324"/>
      <c r="AW16" s="324"/>
      <c r="AY16" s="162"/>
      <c r="AZ16" s="13" cm="1">
        <f t="array" ref="AZ16">ISERROR(MATCH(Q16,Feiertage!$A$8:$A$19,0))*IF(OR(Q16&lt;$M$3,Q16&gt;$BU$36),0,INDEX($M$4:$N$10,WEEKDAY(Q16,2),(Q16&gt;=$M$3)*(Q16&lt;$N$3)+2*(Q16&gt;=$N$3)*(Q16&lt;=$BU$36)))</f>
        <v>0</v>
      </c>
      <c r="BA16" s="83"/>
      <c r="BB16" s="13" cm="1">
        <f t="array" ref="BB16">ISERROR(MATCH(S16,Feiertage!$A$8:$A$19,0))*IF(OR(S16&lt;$M$3,S16&gt;$BU$36),0,INDEX($M$4:$N$10,WEEKDAY(S16,2),(S16&gt;=$M$3)*(S16&lt;$N$3)+2*(S16&gt;=$N$3)*(S16&lt;=$BU$36)))</f>
        <v>8</v>
      </c>
      <c r="BC16" s="83"/>
      <c r="BD16" s="13" cm="1">
        <f t="array" ref="BD16">ISERROR(MATCH(U16,Feiertage!$A$8:$A$19,0))*IF(OR(U16&lt;$M$3,U16&gt;$BU$36),0,INDEX($M$4:$N$10,WEEKDAY(U16,2),(U16&gt;=$M$3)*(U16&lt;$N$3)+2*(U16&gt;=$N$3)*(U16&lt;=$BU$36)))</f>
        <v>8</v>
      </c>
      <c r="BE16" s="83"/>
      <c r="BF16" s="13" cm="1">
        <f t="array" ref="BF16">ISERROR(MATCH(W16,Feiertage!$A$8:$A$19,0))*IF(OR(W16&lt;$M$3,W16&gt;$BU$36),0,INDEX($M$4:$N$10,WEEKDAY(W16,2),(W16&gt;=$M$3)*(W16&lt;$N$3)+2*(W16&gt;=$N$3)*(W16&lt;=$BU$36)))</f>
        <v>0</v>
      </c>
      <c r="BG16" s="83"/>
      <c r="BH16" s="13" cm="1">
        <f t="array" ref="BH16">ISERROR(MATCH(Y16,Feiertage!$A$8:$A$19,0))*IF(OR(Y16&lt;$M$3,Y16&gt;$BU$36),0,INDEX($M$4:$N$10,WEEKDAY(Y16,2),(Y16&gt;=$M$3)*(Y16&lt;$N$3)+2*(Y16&gt;=$N$3)*(Y16&lt;=$BU$36)))</f>
        <v>0</v>
      </c>
      <c r="BI16" s="83"/>
      <c r="BJ16" s="13" cm="1">
        <f t="array" ref="BJ16">ISERROR(MATCH(AA16,Feiertage!$A$8:$A$19,0))*IF(OR(AA16&lt;$M$3,AA16&gt;$BU$36),0,INDEX($M$4:$N$10,WEEKDAY(AA16,2),(AA16&gt;=$M$3)*(AA16&lt;$N$3)+2*(AA16&gt;=$N$3)*(AA16&lt;=$BU$36)))</f>
        <v>8</v>
      </c>
      <c r="BK16" s="83"/>
      <c r="BL16" s="13" cm="1">
        <f t="array" ref="BL16">ISERROR(MATCH(AC16,Feiertage!$A$8:$A$19,0))*IF(OR(AC16&lt;$M$3,AC16&gt;$BU$36),0,INDEX($M$4:$N$10,WEEKDAY(AC16,2),(AC16&gt;=$M$3)*(AC16&lt;$N$3)+2*(AC16&gt;=$N$3)*(AC16&lt;=$BU$36)))</f>
        <v>5</v>
      </c>
      <c r="BM16" s="83"/>
      <c r="BN16" s="13" cm="1">
        <f t="array" ref="BN16">ISERROR(MATCH(AE16,Feiertage!$A$8:$A$19,0))*IF(OR(AE16&lt;$M$3,AE16&gt;$BU$36),0,INDEX($M$4:$N$10,WEEKDAY(AE16,2),(AE16&gt;=$M$3)*(AE16&lt;$N$3)+2*(AE16&gt;=$N$3)*(AE16&lt;=$BU$36)))</f>
        <v>8</v>
      </c>
      <c r="BO16" s="83"/>
      <c r="BP16" s="13" cm="1">
        <f t="array" ref="BP16">ISERROR(MATCH(AG16,Feiertage!$A$8:$A$19,0))*IF(OR(AG16&lt;$M$3,AG16&gt;$BU$36),0,INDEX($M$4:$N$10,WEEKDAY(AG16,2),(AG16&gt;=$M$3)*(AG16&lt;$N$3)+2*(AG16&gt;=$N$3)*(AG16&lt;=$BU$36)))</f>
        <v>8</v>
      </c>
      <c r="BQ16" s="83"/>
      <c r="BR16" s="13" cm="1">
        <f t="array" ref="BR16">ISERROR(MATCH(AI16,Feiertage!$A$8:$A$19,0))*IF(OR(AI16&lt;$M$3,AI16&gt;$BU$36),0,INDEX($M$4:$N$10,WEEKDAY(AI16,2),(AI16&gt;=$M$3)*(AI16&lt;$N$3)+2*(AI16&gt;=$N$3)*(AI16&lt;=$BU$36)))</f>
        <v>0</v>
      </c>
      <c r="BS16" s="83"/>
      <c r="BT16" s="13" cm="1">
        <f t="array" ref="BT16">ISERROR(MATCH(AK16,Feiertage!$A$8:$A$19,0))*IF(OR(AK16&lt;$M$3,AK16&gt;$BU$36),0,INDEX($M$4:$N$10,WEEKDAY(AK16,2),(AK16&gt;=$M$3)*(AK16&lt;$N$3)+2*(AK16&gt;=$N$3)*(AK16&lt;=$BU$36)))</f>
        <v>0</v>
      </c>
      <c r="BU16" s="83"/>
      <c r="BV16" s="13" cm="1">
        <f t="array" ref="BV16">ISERROR(MATCH(AM16,Feiertage!$A$8:$A$19,0))*IF(OR(AM16&lt;$M$3,AM16&gt;$BU$36),0,INDEX($M$4:$N$10,WEEKDAY(AM16,2),(AM16&gt;=$M$3)*(AM16&lt;$N$3)+2*(AM16&gt;=$N$3)*(AM16&lt;=$BU$36)))</f>
        <v>0</v>
      </c>
      <c r="BW16" s="84"/>
      <c r="BZ16" s="162"/>
      <c r="CA16" s="13" cm="1">
        <f t="array" ref="CA16">ISERROR(MATCH(Q16,$AO$3:$AQ$3,0))*IF(OR(Q16&lt;$M$3,Q16&gt;$BU$36),0,INDEX($M$4:$N$10,WEEKDAY(Q16,2),(Q16&gt;=$M$3)*(Q16&lt;$N$3)+2*(Q16&gt;=$N$3)*(Q16&lt;=$BU$36)))</f>
        <v>0</v>
      </c>
      <c r="CB16" s="83"/>
      <c r="CC16" s="13" cm="1">
        <f t="array" ref="CC16">ISERROR(MATCH(S16,$AO$3:$AQ$3,0))*IF(OR(S16&lt;$M$3,S16&gt;$BU$36),0,INDEX($M$4:$N$10,WEEKDAY(S16,2),(S16&gt;=$M$3)*(S16&lt;$N$3)+2*(S16&gt;=$N$3)*(S16&lt;=$BU$36)))</f>
        <v>8</v>
      </c>
      <c r="CD16" s="83"/>
      <c r="CE16" s="13" cm="1">
        <f t="array" ref="CE16">ISERROR(MATCH(U16,$AO$3:$AQ$3,0))*IF(OR(U16&lt;$M$3,U16&gt;$BU$36),0,INDEX($M$4:$N$10,WEEKDAY(U16,2),(U16&gt;=$M$3)*(U16&lt;$N$3)+2*(U16&gt;=$N$3)*(U16&lt;=$BU$36)))</f>
        <v>8</v>
      </c>
      <c r="CF16" s="83"/>
      <c r="CG16" s="13" cm="1">
        <f t="array" ref="CG16">ISERROR(MATCH(W16,$AO$3:$AQ$3,0))*IF(OR(W16&lt;$M$3,W16&gt;$BU$36),0,INDEX($M$4:$N$10,WEEKDAY(W16,2),(W16&gt;=$M$3)*(W16&lt;$N$3)+2*(W16&gt;=$N$3)*(W16&lt;=$BU$36)))</f>
        <v>5</v>
      </c>
      <c r="CH16" s="83"/>
      <c r="CI16" s="13" cm="1">
        <f t="array" ref="CI16">ISERROR(MATCH(Y16,$AO$3:$AQ$3,0))*IF(OR(Y16&lt;$M$3,Y16&gt;$BU$36),0,INDEX($M$4:$N$10,WEEKDAY(Y16,2),(Y16&gt;=$M$3)*(Y16&lt;$N$3)+2*(Y16&gt;=$N$3)*(Y16&lt;=$BU$36)))</f>
        <v>0</v>
      </c>
      <c r="CJ16" s="83"/>
      <c r="CK16" s="13" cm="1">
        <f t="array" ref="CK16">ISERROR(MATCH(AA16,$AO$3:$AQ$3,0))*IF(OR(AA16&lt;$M$3,AA16&gt;$BU$36),0,INDEX($M$4:$N$10,WEEKDAY(AA16,2),(AA16&gt;=$M$3)*(AA16&lt;$N$3)+2*(AA16&gt;=$N$3)*(AA16&lt;=$BU$36)))</f>
        <v>8</v>
      </c>
      <c r="CL16" s="83"/>
      <c r="CM16" s="13" cm="1">
        <f t="array" ref="CM16">ISERROR(MATCH(AC16,$AO$3:$AQ$3,0))*IF(OR(AC16&lt;$M$3,AC16&gt;$BU$36),0,INDEX($M$4:$N$10,WEEKDAY(AC16,2),(AC16&gt;=$M$3)*(AC16&lt;$N$3)+2*(AC16&gt;=$N$3)*(AC16&lt;=$BU$36)))</f>
        <v>5</v>
      </c>
      <c r="CN16" s="83"/>
      <c r="CO16" s="13" cm="1">
        <f t="array" ref="CO16">ISERROR(MATCH(AE16,$AO$3:$AQ$3,0))*IF(OR(AE16&lt;$M$3,AE16&gt;$BU$36),0,INDEX($M$4:$N$10,WEEKDAY(AE16,2),(AE16&gt;=$M$3)*(AE16&lt;$N$3)+2*(AE16&gt;=$N$3)*(AE16&lt;=$BU$36)))</f>
        <v>8</v>
      </c>
      <c r="CP16" s="83"/>
      <c r="CQ16" s="13" cm="1">
        <f t="array" ref="CQ16">ISERROR(MATCH(AG16,$AO$3:$AQ$3,0))*IF(OR(AG16&lt;$M$3,AG16&gt;$BU$36),0,INDEX($M$4:$N$10,WEEKDAY(AG16,2),(AG16&gt;=$M$3)*(AG16&lt;$N$3)+2*(AG16&gt;=$N$3)*(AG16&lt;=$BU$36)))</f>
        <v>8</v>
      </c>
      <c r="CR16" s="83"/>
      <c r="CS16" s="13">
        <v>0</v>
      </c>
      <c r="CT16" s="83"/>
      <c r="CU16" s="13">
        <v>0</v>
      </c>
      <c r="CV16" s="83"/>
      <c r="CW16" s="13">
        <v>0</v>
      </c>
      <c r="CX16" s="84"/>
    </row>
    <row r="17" spans="1:102" ht="14.45" customHeight="1" x14ac:dyDescent="0.25">
      <c r="A17" s="29">
        <v>44594</v>
      </c>
      <c r="B17" s="315">
        <v>44594</v>
      </c>
      <c r="C17" s="316"/>
      <c r="D17" s="30" cm="1">
        <f t="array" ref="D17">IF(B17="","",SUMPRODUCT(($Q$2:$AM$32&gt;=A17)*($Q$2:$AM$32&lt;=B17)*($AZ$2:$BV$32&gt;0)))</f>
        <v>1</v>
      </c>
      <c r="E17" s="31"/>
      <c r="J17" s="325" t="s">
        <v>57</v>
      </c>
      <c r="K17" s="327" t="s">
        <v>58</v>
      </c>
      <c r="L17" s="328"/>
      <c r="M17" s="329" t="s">
        <v>59</v>
      </c>
      <c r="P17" s="11">
        <f t="shared" si="1"/>
        <v>44577</v>
      </c>
      <c r="Q17" s="12">
        <f t="shared" si="5"/>
        <v>44577</v>
      </c>
      <c r="R17" s="11">
        <f t="shared" si="5"/>
        <v>44608</v>
      </c>
      <c r="S17" s="12">
        <f t="shared" si="4"/>
        <v>44608</v>
      </c>
      <c r="T17" s="11">
        <f t="shared" si="4"/>
        <v>44636</v>
      </c>
      <c r="U17" s="12">
        <f t="shared" si="4"/>
        <v>44636</v>
      </c>
      <c r="V17" s="11">
        <f t="shared" si="4"/>
        <v>44667</v>
      </c>
      <c r="W17" s="12">
        <f t="shared" si="4"/>
        <v>44667</v>
      </c>
      <c r="X17" s="11">
        <f t="shared" si="4"/>
        <v>44697</v>
      </c>
      <c r="Y17" s="12">
        <f t="shared" si="4"/>
        <v>44697</v>
      </c>
      <c r="Z17" s="11">
        <f t="shared" si="4"/>
        <v>44728</v>
      </c>
      <c r="AA17" s="12">
        <f t="shared" si="4"/>
        <v>44728</v>
      </c>
      <c r="AB17" s="11">
        <f t="shared" si="4"/>
        <v>44758</v>
      </c>
      <c r="AC17" s="12">
        <f t="shared" si="4"/>
        <v>44758</v>
      </c>
      <c r="AD17" s="11">
        <f t="shared" si="4"/>
        <v>44789</v>
      </c>
      <c r="AE17" s="12">
        <f t="shared" si="4"/>
        <v>44789</v>
      </c>
      <c r="AF17" s="11">
        <f t="shared" si="4"/>
        <v>44820</v>
      </c>
      <c r="AG17" s="12">
        <f t="shared" si="4"/>
        <v>44820</v>
      </c>
      <c r="AH17" s="11">
        <f t="shared" si="4"/>
        <v>44850</v>
      </c>
      <c r="AI17" s="12">
        <f t="shared" si="4"/>
        <v>44850</v>
      </c>
      <c r="AJ17" s="11">
        <f t="shared" si="4"/>
        <v>44881</v>
      </c>
      <c r="AK17" s="12">
        <f t="shared" si="4"/>
        <v>44881</v>
      </c>
      <c r="AL17" s="11">
        <f t="shared" si="4"/>
        <v>44911</v>
      </c>
      <c r="AM17" s="12">
        <f t="shared" si="4"/>
        <v>44911</v>
      </c>
      <c r="AO17" s="334"/>
      <c r="AP17" s="334"/>
      <c r="AQ17" s="334"/>
      <c r="AR17" s="334"/>
      <c r="AT17" s="324"/>
      <c r="AU17" s="324"/>
      <c r="AV17" s="324"/>
      <c r="AW17" s="324"/>
      <c r="AY17" s="162"/>
      <c r="AZ17" s="13" cm="1">
        <f t="array" ref="AZ17">ISERROR(MATCH(Q17,Feiertage!$A$8:$A$19,0))*IF(OR(Q17&lt;$M$3,Q17&gt;$BU$36),0,INDEX($M$4:$N$10,WEEKDAY(Q17,2),(Q17&gt;=$M$3)*(Q17&lt;$N$3)+2*(Q17&gt;=$N$3)*(Q17&lt;=$BU$36)))</f>
        <v>0</v>
      </c>
      <c r="BA17" s="83"/>
      <c r="BB17" s="13" cm="1">
        <f t="array" ref="BB17">ISERROR(MATCH(S17,Feiertage!$A$8:$A$19,0))*IF(OR(S17&lt;$M$3,S17&gt;$BU$36),0,INDEX($M$4:$N$10,WEEKDAY(S17,2),(S17&gt;=$M$3)*(S17&lt;$N$3)+2*(S17&gt;=$N$3)*(S17&lt;=$BU$36)))</f>
        <v>8</v>
      </c>
      <c r="BC17" s="83"/>
      <c r="BD17" s="13" cm="1">
        <f t="array" ref="BD17">ISERROR(MATCH(U17,Feiertage!$A$8:$A$19,0))*IF(OR(U17&lt;$M$3,U17&gt;$BU$36),0,INDEX($M$4:$N$10,WEEKDAY(U17,2),(U17&gt;=$M$3)*(U17&lt;$N$3)+2*(U17&gt;=$N$3)*(U17&lt;=$BU$36)))</f>
        <v>8</v>
      </c>
      <c r="BE17" s="83"/>
      <c r="BF17" s="13" cm="1">
        <f t="array" ref="BF17">ISERROR(MATCH(W17,Feiertage!$A$8:$A$19,0))*IF(OR(W17&lt;$M$3,W17&gt;$BU$36),0,INDEX($M$4:$N$10,WEEKDAY(W17,2),(W17&gt;=$M$3)*(W17&lt;$N$3)+2*(W17&gt;=$N$3)*(W17&lt;=$BU$36)))</f>
        <v>0</v>
      </c>
      <c r="BG17" s="83"/>
      <c r="BH17" s="13" cm="1">
        <f t="array" ref="BH17">ISERROR(MATCH(Y17,Feiertage!$A$8:$A$19,0))*IF(OR(Y17&lt;$M$3,Y17&gt;$BU$36),0,INDEX($M$4:$N$10,WEEKDAY(Y17,2),(Y17&gt;=$M$3)*(Y17&lt;$N$3)+2*(Y17&gt;=$N$3)*(Y17&lt;=$BU$36)))</f>
        <v>8</v>
      </c>
      <c r="BI17" s="83"/>
      <c r="BJ17" s="13" cm="1">
        <f t="array" ref="BJ17">ISERROR(MATCH(AA17,Feiertage!$A$8:$A$19,0))*IF(OR(AA17&lt;$M$3,AA17&gt;$BU$36),0,INDEX($M$4:$N$10,WEEKDAY(AA17,2),(AA17&gt;=$M$3)*(AA17&lt;$N$3)+2*(AA17&gt;=$N$3)*(AA17&lt;=$BU$36)))</f>
        <v>8</v>
      </c>
      <c r="BK17" s="83"/>
      <c r="BL17" s="13" cm="1">
        <f t="array" ref="BL17">ISERROR(MATCH(AC17,Feiertage!$A$8:$A$19,0))*IF(OR(AC17&lt;$M$3,AC17&gt;$BU$36),0,INDEX($M$4:$N$10,WEEKDAY(AC17,2),(AC17&gt;=$M$3)*(AC17&lt;$N$3)+2*(AC17&gt;=$N$3)*(AC17&lt;=$BU$36)))</f>
        <v>0</v>
      </c>
      <c r="BM17" s="83"/>
      <c r="BN17" s="13" cm="1">
        <f t="array" ref="BN17">ISERROR(MATCH(AE17,Feiertage!$A$8:$A$19,0))*IF(OR(AE17&lt;$M$3,AE17&gt;$BU$36),0,INDEX($M$4:$N$10,WEEKDAY(AE17,2),(AE17&gt;=$M$3)*(AE17&lt;$N$3)+2*(AE17&gt;=$N$3)*(AE17&lt;=$BU$36)))</f>
        <v>8</v>
      </c>
      <c r="BO17" s="83"/>
      <c r="BP17" s="13" cm="1">
        <f t="array" ref="BP17">ISERROR(MATCH(AG17,Feiertage!$A$8:$A$19,0))*IF(OR(AG17&lt;$M$3,AG17&gt;$BU$36),0,INDEX($M$4:$N$10,WEEKDAY(AG17,2),(AG17&gt;=$M$3)*(AG17&lt;$N$3)+2*(AG17&gt;=$N$3)*(AG17&lt;=$BU$36)))</f>
        <v>5</v>
      </c>
      <c r="BQ17" s="83"/>
      <c r="BR17" s="13" cm="1">
        <f t="array" ref="BR17">ISERROR(MATCH(AI17,Feiertage!$A$8:$A$19,0))*IF(OR(AI17&lt;$M$3,AI17&gt;$BU$36),0,INDEX($M$4:$N$10,WEEKDAY(AI17,2),(AI17&gt;=$M$3)*(AI17&lt;$N$3)+2*(AI17&gt;=$N$3)*(AI17&lt;=$BU$36)))</f>
        <v>0</v>
      </c>
      <c r="BS17" s="83"/>
      <c r="BT17" s="13" cm="1">
        <f t="array" ref="BT17">ISERROR(MATCH(AK17,Feiertage!$A$8:$A$19,0))*IF(OR(AK17&lt;$M$3,AK17&gt;$BU$36),0,INDEX($M$4:$N$10,WEEKDAY(AK17,2),(AK17&gt;=$M$3)*(AK17&lt;$N$3)+2*(AK17&gt;=$N$3)*(AK17&lt;=$BU$36)))</f>
        <v>0</v>
      </c>
      <c r="BU17" s="83"/>
      <c r="BV17" s="13" cm="1">
        <f t="array" ref="BV17">ISERROR(MATCH(AM17,Feiertage!$A$8:$A$19,0))*IF(OR(AM17&lt;$M$3,AM17&gt;$BU$36),0,INDEX($M$4:$N$10,WEEKDAY(AM17,2),(AM17&gt;=$M$3)*(AM17&lt;$N$3)+2*(AM17&gt;=$N$3)*(AM17&lt;=$BU$36)))</f>
        <v>0</v>
      </c>
      <c r="BW17" s="84"/>
      <c r="BZ17" s="162"/>
      <c r="CA17" s="13" cm="1">
        <f t="array" ref="CA17">ISERROR(MATCH(Q17,$AO$3:$AQ$3,0))*IF(OR(Q17&lt;$M$3,Q17&gt;$BU$36),0,INDEX($M$4:$N$10,WEEKDAY(Q17,2),(Q17&gt;=$M$3)*(Q17&lt;$N$3)+2*(Q17&gt;=$N$3)*(Q17&lt;=$BU$36)))</f>
        <v>0</v>
      </c>
      <c r="CB17" s="83"/>
      <c r="CC17" s="13" cm="1">
        <f t="array" ref="CC17">ISERROR(MATCH(S17,$AO$3:$AQ$3,0))*IF(OR(S17&lt;$M$3,S17&gt;$BU$36),0,INDEX($M$4:$N$10,WEEKDAY(S17,2),(S17&gt;=$M$3)*(S17&lt;$N$3)+2*(S17&gt;=$N$3)*(S17&lt;=$BU$36)))</f>
        <v>8</v>
      </c>
      <c r="CD17" s="83"/>
      <c r="CE17" s="13" cm="1">
        <f t="array" ref="CE17">ISERROR(MATCH(U17,$AO$3:$AQ$3,0))*IF(OR(U17&lt;$M$3,U17&gt;$BU$36),0,INDEX($M$4:$N$10,WEEKDAY(U17,2),(U17&gt;=$M$3)*(U17&lt;$N$3)+2*(U17&gt;=$N$3)*(U17&lt;=$BU$36)))</f>
        <v>8</v>
      </c>
      <c r="CF17" s="83"/>
      <c r="CG17" s="13" cm="1">
        <f t="array" ref="CG17">ISERROR(MATCH(W17,$AO$3:$AQ$3,0))*IF(OR(W17&lt;$M$3,W17&gt;$BU$36),0,INDEX($M$4:$N$10,WEEKDAY(W17,2),(W17&gt;=$M$3)*(W17&lt;$N$3)+2*(W17&gt;=$N$3)*(W17&lt;=$BU$36)))</f>
        <v>0</v>
      </c>
      <c r="CH17" s="83"/>
      <c r="CI17" s="13" cm="1">
        <f t="array" ref="CI17">ISERROR(MATCH(Y17,$AO$3:$AQ$3,0))*IF(OR(Y17&lt;$M$3,Y17&gt;$BU$36),0,INDEX($M$4:$N$10,WEEKDAY(Y17,2),(Y17&gt;=$M$3)*(Y17&lt;$N$3)+2*(Y17&gt;=$N$3)*(Y17&lt;=$BU$36)))</f>
        <v>8</v>
      </c>
      <c r="CJ17" s="83"/>
      <c r="CK17" s="13" cm="1">
        <f t="array" ref="CK17">ISERROR(MATCH(AA17,$AO$3:$AQ$3,0))*IF(OR(AA17&lt;$M$3,AA17&gt;$BU$36),0,INDEX($M$4:$N$10,WEEKDAY(AA17,2),(AA17&gt;=$M$3)*(AA17&lt;$N$3)+2*(AA17&gt;=$N$3)*(AA17&lt;=$BU$36)))</f>
        <v>8</v>
      </c>
      <c r="CL17" s="83"/>
      <c r="CM17" s="13" cm="1">
        <f t="array" ref="CM17">ISERROR(MATCH(AC17,$AO$3:$AQ$3,0))*IF(OR(AC17&lt;$M$3,AC17&gt;$BU$36),0,INDEX($M$4:$N$10,WEEKDAY(AC17,2),(AC17&gt;=$M$3)*(AC17&lt;$N$3)+2*(AC17&gt;=$N$3)*(AC17&lt;=$BU$36)))</f>
        <v>0</v>
      </c>
      <c r="CN17" s="83"/>
      <c r="CO17" s="13" cm="1">
        <f t="array" ref="CO17">ISERROR(MATCH(AE17,$AO$3:$AQ$3,0))*IF(OR(AE17&lt;$M$3,AE17&gt;$BU$36),0,INDEX($M$4:$N$10,WEEKDAY(AE17,2),(AE17&gt;=$M$3)*(AE17&lt;$N$3)+2*(AE17&gt;=$N$3)*(AE17&lt;=$BU$36)))</f>
        <v>8</v>
      </c>
      <c r="CP17" s="83"/>
      <c r="CQ17" s="13" cm="1">
        <f t="array" ref="CQ17">ISERROR(MATCH(AG17,$AO$3:$AQ$3,0))*IF(OR(AG17&lt;$M$3,AG17&gt;$BU$36),0,INDEX($M$4:$N$10,WEEKDAY(AG17,2),(AG17&gt;=$M$3)*(AG17&lt;$N$3)+2*(AG17&gt;=$N$3)*(AG17&lt;=$BU$36)))</f>
        <v>5</v>
      </c>
      <c r="CR17" s="83"/>
      <c r="CS17" s="13">
        <v>0</v>
      </c>
      <c r="CT17" s="83"/>
      <c r="CU17" s="13">
        <v>0</v>
      </c>
      <c r="CV17" s="83"/>
      <c r="CW17" s="13">
        <v>0</v>
      </c>
      <c r="CX17" s="84"/>
    </row>
    <row r="18" spans="1:102" ht="14.45" customHeight="1" x14ac:dyDescent="0.25">
      <c r="A18" s="29">
        <v>44627</v>
      </c>
      <c r="B18" s="315">
        <v>44631</v>
      </c>
      <c r="C18" s="316"/>
      <c r="D18" s="30" cm="1">
        <f t="array" ref="D18">IF(B18="","",SUMPRODUCT(($Q$2:$AM$32&gt;=A18)*($Q$2:$AM$32&lt;=B18)*($AZ$2:$BV$32&gt;0)))</f>
        <v>5</v>
      </c>
      <c r="H18" s="77" t="s">
        <v>60</v>
      </c>
      <c r="I18" s="33"/>
      <c r="J18" s="326"/>
      <c r="K18" s="19">
        <v>0.3</v>
      </c>
      <c r="L18" s="19">
        <v>1</v>
      </c>
      <c r="M18" s="329"/>
      <c r="N18" s="34" t="s">
        <v>61</v>
      </c>
      <c r="P18" s="11">
        <f t="shared" si="1"/>
        <v>44578</v>
      </c>
      <c r="Q18" s="12">
        <f t="shared" si="5"/>
        <v>44578</v>
      </c>
      <c r="R18" s="11">
        <f t="shared" si="5"/>
        <v>44609</v>
      </c>
      <c r="S18" s="12">
        <f t="shared" si="4"/>
        <v>44609</v>
      </c>
      <c r="T18" s="11">
        <f t="shared" si="4"/>
        <v>44637</v>
      </c>
      <c r="U18" s="12">
        <f t="shared" si="4"/>
        <v>44637</v>
      </c>
      <c r="V18" s="11">
        <f t="shared" si="4"/>
        <v>44668</v>
      </c>
      <c r="W18" s="12">
        <f t="shared" si="4"/>
        <v>44668</v>
      </c>
      <c r="X18" s="11">
        <f t="shared" si="4"/>
        <v>44698</v>
      </c>
      <c r="Y18" s="12">
        <f t="shared" si="4"/>
        <v>44698</v>
      </c>
      <c r="Z18" s="11">
        <f t="shared" si="4"/>
        <v>44729</v>
      </c>
      <c r="AA18" s="12">
        <f t="shared" si="4"/>
        <v>44729</v>
      </c>
      <c r="AB18" s="11">
        <f t="shared" si="4"/>
        <v>44759</v>
      </c>
      <c r="AC18" s="12">
        <f t="shared" si="4"/>
        <v>44759</v>
      </c>
      <c r="AD18" s="11">
        <f t="shared" si="4"/>
        <v>44790</v>
      </c>
      <c r="AE18" s="12">
        <f t="shared" si="4"/>
        <v>44790</v>
      </c>
      <c r="AF18" s="11">
        <f t="shared" si="4"/>
        <v>44821</v>
      </c>
      <c r="AG18" s="12">
        <f t="shared" si="4"/>
        <v>44821</v>
      </c>
      <c r="AH18" s="11">
        <f t="shared" si="4"/>
        <v>44851</v>
      </c>
      <c r="AI18" s="12">
        <f t="shared" si="4"/>
        <v>44851</v>
      </c>
      <c r="AJ18" s="11">
        <f t="shared" si="4"/>
        <v>44882</v>
      </c>
      <c r="AK18" s="12">
        <f t="shared" si="4"/>
        <v>44882</v>
      </c>
      <c r="AL18" s="11">
        <f t="shared" si="4"/>
        <v>44912</v>
      </c>
      <c r="AM18" s="12">
        <f t="shared" si="4"/>
        <v>44912</v>
      </c>
      <c r="AO18" s="330" t="s">
        <v>55</v>
      </c>
      <c r="AP18" s="330"/>
      <c r="AQ18" s="330" t="s">
        <v>56</v>
      </c>
      <c r="AR18" s="330"/>
      <c r="AT18" s="331" t="s">
        <v>55</v>
      </c>
      <c r="AU18" s="331"/>
      <c r="AV18" s="331" t="s">
        <v>56</v>
      </c>
      <c r="AW18" s="331"/>
      <c r="AY18" s="162"/>
      <c r="AZ18" s="13" cm="1">
        <f t="array" ref="AZ18">ISERROR(MATCH(Q18,Feiertage!$A$8:$A$19,0))*IF(OR(Q18&lt;$M$3,Q18&gt;$BU$36),0,INDEX($M$4:$N$10,WEEKDAY(Q18,2),(Q18&gt;=$M$3)*(Q18&lt;$N$3)+2*(Q18&gt;=$N$3)*(Q18&lt;=$BU$36)))</f>
        <v>8</v>
      </c>
      <c r="BA18" s="83"/>
      <c r="BB18" s="13" cm="1">
        <f t="array" ref="BB18">ISERROR(MATCH(S18,Feiertage!$A$8:$A$19,0))*IF(OR(S18&lt;$M$3,S18&gt;$BU$36),0,INDEX($M$4:$N$10,WEEKDAY(S18,2),(S18&gt;=$M$3)*(S18&lt;$N$3)+2*(S18&gt;=$N$3)*(S18&lt;=$BU$36)))</f>
        <v>8</v>
      </c>
      <c r="BC18" s="83"/>
      <c r="BD18" s="13" cm="1">
        <f t="array" ref="BD18">ISERROR(MATCH(U18,Feiertage!$A$8:$A$19,0))*IF(OR(U18&lt;$M$3,U18&gt;$BU$36),0,INDEX($M$4:$N$10,WEEKDAY(U18,2),(U18&gt;=$M$3)*(U18&lt;$N$3)+2*(U18&gt;=$N$3)*(U18&lt;=$BU$36)))</f>
        <v>8</v>
      </c>
      <c r="BE18" s="83"/>
      <c r="BF18" s="13" cm="1">
        <f t="array" ref="BF18">ISERROR(MATCH(W18,Feiertage!$A$8:$A$19,0))*IF(OR(W18&lt;$M$3,W18&gt;$BU$36),0,INDEX($M$4:$N$10,WEEKDAY(W18,2),(W18&gt;=$M$3)*(W18&lt;$N$3)+2*(W18&gt;=$N$3)*(W18&lt;=$BU$36)))</f>
        <v>0</v>
      </c>
      <c r="BG18" s="83"/>
      <c r="BH18" s="13" cm="1">
        <f t="array" ref="BH18">ISERROR(MATCH(Y18,Feiertage!$A$8:$A$19,0))*IF(OR(Y18&lt;$M$3,Y18&gt;$BU$36),0,INDEX($M$4:$N$10,WEEKDAY(Y18,2),(Y18&gt;=$M$3)*(Y18&lt;$N$3)+2*(Y18&gt;=$N$3)*(Y18&lt;=$BU$36)))</f>
        <v>8</v>
      </c>
      <c r="BI18" s="83"/>
      <c r="BJ18" s="13" cm="1">
        <f t="array" ref="BJ18">ISERROR(MATCH(AA18,Feiertage!$A$8:$A$19,0))*IF(OR(AA18&lt;$M$3,AA18&gt;$BU$36),0,INDEX($M$4:$N$10,WEEKDAY(AA18,2),(AA18&gt;=$M$3)*(AA18&lt;$N$3)+2*(AA18&gt;=$N$3)*(AA18&lt;=$BU$36)))</f>
        <v>5</v>
      </c>
      <c r="BK18" s="83"/>
      <c r="BL18" s="13" cm="1">
        <f t="array" ref="BL18">ISERROR(MATCH(AC18,Feiertage!$A$8:$A$19,0))*IF(OR(AC18&lt;$M$3,AC18&gt;$BU$36),0,INDEX($M$4:$N$10,WEEKDAY(AC18,2),(AC18&gt;=$M$3)*(AC18&lt;$N$3)+2*(AC18&gt;=$N$3)*(AC18&lt;=$BU$36)))</f>
        <v>0</v>
      </c>
      <c r="BM18" s="83"/>
      <c r="BN18" s="13" cm="1">
        <f t="array" ref="BN18">ISERROR(MATCH(AE18,Feiertage!$A$8:$A$19,0))*IF(OR(AE18&lt;$M$3,AE18&gt;$BU$36),0,INDEX($M$4:$N$10,WEEKDAY(AE18,2),(AE18&gt;=$M$3)*(AE18&lt;$N$3)+2*(AE18&gt;=$N$3)*(AE18&lt;=$BU$36)))</f>
        <v>8</v>
      </c>
      <c r="BO18" s="83"/>
      <c r="BP18" s="13" cm="1">
        <f t="array" ref="BP18">ISERROR(MATCH(AG18,Feiertage!$A$8:$A$19,0))*IF(OR(AG18&lt;$M$3,AG18&gt;$BU$36),0,INDEX($M$4:$N$10,WEEKDAY(AG18,2),(AG18&gt;=$M$3)*(AG18&lt;$N$3)+2*(AG18&gt;=$N$3)*(AG18&lt;=$BU$36)))</f>
        <v>0</v>
      </c>
      <c r="BQ18" s="83"/>
      <c r="BR18" s="13" cm="1">
        <f t="array" ref="BR18">ISERROR(MATCH(AI18,Feiertage!$A$8:$A$19,0))*IF(OR(AI18&lt;$M$3,AI18&gt;$BU$36),0,INDEX($M$4:$N$10,WEEKDAY(AI18,2),(AI18&gt;=$M$3)*(AI18&lt;$N$3)+2*(AI18&gt;=$N$3)*(AI18&lt;=$BU$36)))</f>
        <v>0</v>
      </c>
      <c r="BS18" s="83"/>
      <c r="BT18" s="13" cm="1">
        <f t="array" ref="BT18">ISERROR(MATCH(AK18,Feiertage!$A$8:$A$19,0))*IF(OR(AK18&lt;$M$3,AK18&gt;$BU$36),0,INDEX($M$4:$N$10,WEEKDAY(AK18,2),(AK18&gt;=$M$3)*(AK18&lt;$N$3)+2*(AK18&gt;=$N$3)*(AK18&lt;=$BU$36)))</f>
        <v>0</v>
      </c>
      <c r="BU18" s="83"/>
      <c r="BV18" s="13" cm="1">
        <f t="array" ref="BV18">ISERROR(MATCH(AM18,Feiertage!$A$8:$A$19,0))*IF(OR(AM18&lt;$M$3,AM18&gt;$BU$36),0,INDEX($M$4:$N$10,WEEKDAY(AM18,2),(AM18&gt;=$M$3)*(AM18&lt;$N$3)+2*(AM18&gt;=$N$3)*(AM18&lt;=$BU$36)))</f>
        <v>0</v>
      </c>
      <c r="BW18" s="84"/>
      <c r="BZ18" s="162"/>
      <c r="CA18" s="13" cm="1">
        <f t="array" ref="CA18">ISERROR(MATCH(Q18,$AO$3:$AQ$3,0))*IF(OR(Q18&lt;$M$3,Q18&gt;$BU$36),0,INDEX($M$4:$N$10,WEEKDAY(Q18,2),(Q18&gt;=$M$3)*(Q18&lt;$N$3)+2*(Q18&gt;=$N$3)*(Q18&lt;=$BU$36)))</f>
        <v>8</v>
      </c>
      <c r="CB18" s="83"/>
      <c r="CC18" s="13" cm="1">
        <f t="array" ref="CC18">ISERROR(MATCH(S18,$AO$3:$AQ$3,0))*IF(OR(S18&lt;$M$3,S18&gt;$BU$36),0,INDEX($M$4:$N$10,WEEKDAY(S18,2),(S18&gt;=$M$3)*(S18&lt;$N$3)+2*(S18&gt;=$N$3)*(S18&lt;=$BU$36)))</f>
        <v>8</v>
      </c>
      <c r="CD18" s="83"/>
      <c r="CE18" s="13" cm="1">
        <f t="array" ref="CE18">ISERROR(MATCH(U18,$AO$3:$AQ$3,0))*IF(OR(U18&lt;$M$3,U18&gt;$BU$36),0,INDEX($M$4:$N$10,WEEKDAY(U18,2),(U18&gt;=$M$3)*(U18&lt;$N$3)+2*(U18&gt;=$N$3)*(U18&lt;=$BU$36)))</f>
        <v>8</v>
      </c>
      <c r="CF18" s="83"/>
      <c r="CG18" s="13" cm="1">
        <f t="array" ref="CG18">ISERROR(MATCH(W18,$AO$3:$AQ$3,0))*IF(OR(W18&lt;$M$3,W18&gt;$BU$36),0,INDEX($M$4:$N$10,WEEKDAY(W18,2),(W18&gt;=$M$3)*(W18&lt;$N$3)+2*(W18&gt;=$N$3)*(W18&lt;=$BU$36)))</f>
        <v>0</v>
      </c>
      <c r="CH18" s="83"/>
      <c r="CI18" s="13" cm="1">
        <f t="array" ref="CI18">ISERROR(MATCH(Y18,$AO$3:$AQ$3,0))*IF(OR(Y18&lt;$M$3,Y18&gt;$BU$36),0,INDEX($M$4:$N$10,WEEKDAY(Y18,2),(Y18&gt;=$M$3)*(Y18&lt;$N$3)+2*(Y18&gt;=$N$3)*(Y18&lt;=$BU$36)))</f>
        <v>8</v>
      </c>
      <c r="CJ18" s="83"/>
      <c r="CK18" s="13" cm="1">
        <f t="array" ref="CK18">ISERROR(MATCH(AA18,$AO$3:$AQ$3,0))*IF(OR(AA18&lt;$M$3,AA18&gt;$BU$36),0,INDEX($M$4:$N$10,WEEKDAY(AA18,2),(AA18&gt;=$M$3)*(AA18&lt;$N$3)+2*(AA18&gt;=$N$3)*(AA18&lt;=$BU$36)))</f>
        <v>5</v>
      </c>
      <c r="CL18" s="83"/>
      <c r="CM18" s="13" cm="1">
        <f t="array" ref="CM18">ISERROR(MATCH(AC18,$AO$3:$AQ$3,0))*IF(OR(AC18&lt;$M$3,AC18&gt;$BU$36),0,INDEX($M$4:$N$10,WEEKDAY(AC18,2),(AC18&gt;=$M$3)*(AC18&lt;$N$3)+2*(AC18&gt;=$N$3)*(AC18&lt;=$BU$36)))</f>
        <v>0</v>
      </c>
      <c r="CN18" s="83"/>
      <c r="CO18" s="13" cm="1">
        <f t="array" ref="CO18">ISERROR(MATCH(AE18,$AO$3:$AQ$3,0))*IF(OR(AE18&lt;$M$3,AE18&gt;$BU$36),0,INDEX($M$4:$N$10,WEEKDAY(AE18,2),(AE18&gt;=$M$3)*(AE18&lt;$N$3)+2*(AE18&gt;=$N$3)*(AE18&lt;=$BU$36)))</f>
        <v>8</v>
      </c>
      <c r="CP18" s="83"/>
      <c r="CQ18" s="13" cm="1">
        <f t="array" ref="CQ18">ISERROR(MATCH(AG18,$AO$3:$AQ$3,0))*IF(OR(AG18&lt;$M$3,AG18&gt;$BU$36),0,INDEX($M$4:$N$10,WEEKDAY(AG18,2),(AG18&gt;=$M$3)*(AG18&lt;$N$3)+2*(AG18&gt;=$N$3)*(AG18&lt;=$BU$36)))</f>
        <v>0</v>
      </c>
      <c r="CR18" s="83"/>
      <c r="CS18" s="13">
        <v>0</v>
      </c>
      <c r="CT18" s="83"/>
      <c r="CU18" s="13">
        <v>0</v>
      </c>
      <c r="CV18" s="83"/>
      <c r="CW18" s="13">
        <v>0</v>
      </c>
      <c r="CX18" s="84"/>
    </row>
    <row r="19" spans="1:102" ht="14.45" customHeight="1" x14ac:dyDescent="0.25">
      <c r="A19" s="29">
        <v>44767</v>
      </c>
      <c r="B19" s="315">
        <v>44778</v>
      </c>
      <c r="C19" s="316"/>
      <c r="D19" s="30" cm="1">
        <f t="array" ref="D19">IF(B19="","",SUMPRODUCT(($Q$2:$AM$32&gt;=A19)*($Q$2:$AM$32&lt;=B19)*($AZ$2:$BV$32&gt;0)))</f>
        <v>10</v>
      </c>
      <c r="G19" s="312">
        <f>DATE($A$1,1,1)</f>
        <v>44562</v>
      </c>
      <c r="H19" s="313"/>
      <c r="I19" s="82">
        <f>COUNTIF($AZ$2:$AZ$32,"&gt;0")</f>
        <v>21</v>
      </c>
      <c r="J19" s="35">
        <f>IF($D$4="",SUM($CA$2:$CA$32),SUM($AZ$2:$AZ$32))</f>
        <v>156</v>
      </c>
      <c r="K19" s="34"/>
      <c r="L19" s="32"/>
      <c r="M19" s="36"/>
      <c r="N19" s="37">
        <f>IF($D$4="",(MAX(MIN(EDATE(G19,1),$N$3)-MAX(G19,$M$3),0))/(EDATE(G19,1)-G19)*($D$6*$J19+$H$6)+MAX(MIN(EDATE(G19,1),$BU$36)-MAX(G19,$N$3),0)/(EDATE(G19,1)-G19)*($D$7*$J19+$H$7),(MAX(MIN(EDATE(G19,1),$N$3)-MAX(G19,$M$3),0))/(EDATE(G19,1)-G19)*($D$4+$H$4)+MAX(MIN(EDATE(G19,1),$BU$36)-MAX(G19,$N$3),0)/(EDATE(G19,1)-G19)*($D$5+$H$5))</f>
        <v>2340</v>
      </c>
      <c r="O19" s="76" t="s">
        <v>100</v>
      </c>
      <c r="P19" s="11">
        <f t="shared" si="1"/>
        <v>44579</v>
      </c>
      <c r="Q19" s="12">
        <f t="shared" si="5"/>
        <v>44579</v>
      </c>
      <c r="R19" s="11">
        <f t="shared" si="5"/>
        <v>44610</v>
      </c>
      <c r="S19" s="12">
        <f t="shared" si="4"/>
        <v>44610</v>
      </c>
      <c r="T19" s="11">
        <f t="shared" si="4"/>
        <v>44638</v>
      </c>
      <c r="U19" s="12">
        <f t="shared" si="4"/>
        <v>44638</v>
      </c>
      <c r="V19" s="11">
        <f t="shared" si="4"/>
        <v>44669</v>
      </c>
      <c r="W19" s="12">
        <f t="shared" si="4"/>
        <v>44669</v>
      </c>
      <c r="X19" s="11">
        <f t="shared" si="4"/>
        <v>44699</v>
      </c>
      <c r="Y19" s="12">
        <f t="shared" si="4"/>
        <v>44699</v>
      </c>
      <c r="Z19" s="11">
        <f t="shared" si="4"/>
        <v>44730</v>
      </c>
      <c r="AA19" s="12">
        <f t="shared" si="4"/>
        <v>44730</v>
      </c>
      <c r="AB19" s="11">
        <f t="shared" si="4"/>
        <v>44760</v>
      </c>
      <c r="AC19" s="12">
        <f t="shared" si="4"/>
        <v>44760</v>
      </c>
      <c r="AD19" s="11">
        <f t="shared" si="4"/>
        <v>44791</v>
      </c>
      <c r="AE19" s="12">
        <f t="shared" si="4"/>
        <v>44791</v>
      </c>
      <c r="AF19" s="11">
        <f t="shared" si="4"/>
        <v>44822</v>
      </c>
      <c r="AG19" s="12">
        <f t="shared" si="4"/>
        <v>44822</v>
      </c>
      <c r="AH19" s="11">
        <f t="shared" si="4"/>
        <v>44852</v>
      </c>
      <c r="AI19" s="12">
        <f t="shared" si="4"/>
        <v>44852</v>
      </c>
      <c r="AJ19" s="11">
        <f t="shared" si="4"/>
        <v>44883</v>
      </c>
      <c r="AK19" s="12">
        <f t="shared" si="4"/>
        <v>44883</v>
      </c>
      <c r="AL19" s="11">
        <f t="shared" si="4"/>
        <v>44913</v>
      </c>
      <c r="AM19" s="12">
        <f t="shared" si="4"/>
        <v>44913</v>
      </c>
      <c r="AO19" s="308"/>
      <c r="AP19" s="308"/>
      <c r="AQ19" s="308"/>
      <c r="AR19" s="308"/>
      <c r="AT19" s="323"/>
      <c r="AU19" s="323"/>
      <c r="AV19" s="323"/>
      <c r="AW19" s="323"/>
      <c r="AY19" s="162"/>
      <c r="AZ19" s="13" cm="1">
        <f t="array" ref="AZ19">ISERROR(MATCH(Q19,Feiertage!$A$8:$A$19,0))*IF(OR(Q19&lt;$M$3,Q19&gt;$BU$36),0,INDEX($M$4:$N$10,WEEKDAY(Q19,2),(Q19&gt;=$M$3)*(Q19&lt;$N$3)+2*(Q19&gt;=$N$3)*(Q19&lt;=$BU$36)))</f>
        <v>8</v>
      </c>
      <c r="BA19" s="83"/>
      <c r="BB19" s="13" cm="1">
        <f t="array" ref="BB19">ISERROR(MATCH(S19,Feiertage!$A$8:$A$19,0))*IF(OR(S19&lt;$M$3,S19&gt;$BU$36),0,INDEX($M$4:$N$10,WEEKDAY(S19,2),(S19&gt;=$M$3)*(S19&lt;$N$3)+2*(S19&gt;=$N$3)*(S19&lt;=$BU$36)))</f>
        <v>5</v>
      </c>
      <c r="BC19" s="83"/>
      <c r="BD19" s="13" cm="1">
        <f t="array" ref="BD19">ISERROR(MATCH(U19,Feiertage!$A$8:$A$19,0))*IF(OR(U19&lt;$M$3,U19&gt;$BU$36),0,INDEX($M$4:$N$10,WEEKDAY(U19,2),(U19&gt;=$M$3)*(U19&lt;$N$3)+2*(U19&gt;=$N$3)*(U19&lt;=$BU$36)))</f>
        <v>5</v>
      </c>
      <c r="BE19" s="83"/>
      <c r="BF19" s="13" cm="1">
        <f t="array" ref="BF19">ISERROR(MATCH(W19,Feiertage!$A$8:$A$19,0))*IF(OR(W19&lt;$M$3,W19&gt;$BU$36),0,INDEX($M$4:$N$10,WEEKDAY(W19,2),(W19&gt;=$M$3)*(W19&lt;$N$3)+2*(W19&gt;=$N$3)*(W19&lt;=$BU$36)))</f>
        <v>0</v>
      </c>
      <c r="BG19" s="83"/>
      <c r="BH19" s="13" cm="1">
        <f t="array" ref="BH19">ISERROR(MATCH(Y19,Feiertage!$A$8:$A$19,0))*IF(OR(Y19&lt;$M$3,Y19&gt;$BU$36),0,INDEX($M$4:$N$10,WEEKDAY(Y19,2),(Y19&gt;=$M$3)*(Y19&lt;$N$3)+2*(Y19&gt;=$N$3)*(Y19&lt;=$BU$36)))</f>
        <v>8</v>
      </c>
      <c r="BI19" s="83"/>
      <c r="BJ19" s="13" cm="1">
        <f t="array" ref="BJ19">ISERROR(MATCH(AA19,Feiertage!$A$8:$A$19,0))*IF(OR(AA19&lt;$M$3,AA19&gt;$BU$36),0,INDEX($M$4:$N$10,WEEKDAY(AA19,2),(AA19&gt;=$M$3)*(AA19&lt;$N$3)+2*(AA19&gt;=$N$3)*(AA19&lt;=$BU$36)))</f>
        <v>0</v>
      </c>
      <c r="BK19" s="83"/>
      <c r="BL19" s="13" cm="1">
        <f t="array" ref="BL19">ISERROR(MATCH(AC19,Feiertage!$A$8:$A$19,0))*IF(OR(AC19&lt;$M$3,AC19&gt;$BU$36),0,INDEX($M$4:$N$10,WEEKDAY(AC19,2),(AC19&gt;=$M$3)*(AC19&lt;$N$3)+2*(AC19&gt;=$N$3)*(AC19&lt;=$BU$36)))</f>
        <v>8</v>
      </c>
      <c r="BM19" s="83"/>
      <c r="BN19" s="13" cm="1">
        <f t="array" ref="BN19">ISERROR(MATCH(AE19,Feiertage!$A$8:$A$19,0))*IF(OR(AE19&lt;$M$3,AE19&gt;$BU$36),0,INDEX($M$4:$N$10,WEEKDAY(AE19,2),(AE19&gt;=$M$3)*(AE19&lt;$N$3)+2*(AE19&gt;=$N$3)*(AE19&lt;=$BU$36)))</f>
        <v>8</v>
      </c>
      <c r="BO19" s="83"/>
      <c r="BP19" s="13" cm="1">
        <f t="array" ref="BP19">ISERROR(MATCH(AG19,Feiertage!$A$8:$A$19,0))*IF(OR(AG19&lt;$M$3,AG19&gt;$BU$36),0,INDEX($M$4:$N$10,WEEKDAY(AG19,2),(AG19&gt;=$M$3)*(AG19&lt;$N$3)+2*(AG19&gt;=$N$3)*(AG19&lt;=$BU$36)))</f>
        <v>0</v>
      </c>
      <c r="BQ19" s="83"/>
      <c r="BR19" s="13" cm="1">
        <f t="array" ref="BR19">ISERROR(MATCH(AI19,Feiertage!$A$8:$A$19,0))*IF(OR(AI19&lt;$M$3,AI19&gt;$BU$36),0,INDEX($M$4:$N$10,WEEKDAY(AI19,2),(AI19&gt;=$M$3)*(AI19&lt;$N$3)+2*(AI19&gt;=$N$3)*(AI19&lt;=$BU$36)))</f>
        <v>0</v>
      </c>
      <c r="BS19" s="83"/>
      <c r="BT19" s="13" cm="1">
        <f t="array" ref="BT19">ISERROR(MATCH(AK19,Feiertage!$A$8:$A$19,0))*IF(OR(AK19&lt;$M$3,AK19&gt;$BU$36),0,INDEX($M$4:$N$10,WEEKDAY(AK19,2),(AK19&gt;=$M$3)*(AK19&lt;$N$3)+2*(AK19&gt;=$N$3)*(AK19&lt;=$BU$36)))</f>
        <v>0</v>
      </c>
      <c r="BU19" s="83"/>
      <c r="BV19" s="13" cm="1">
        <f t="array" ref="BV19">ISERROR(MATCH(AM19,Feiertage!$A$8:$A$19,0))*IF(OR(AM19&lt;$M$3,AM19&gt;$BU$36),0,INDEX($M$4:$N$10,WEEKDAY(AM19,2),(AM19&gt;=$M$3)*(AM19&lt;$N$3)+2*(AM19&gt;=$N$3)*(AM19&lt;=$BU$36)))</f>
        <v>0</v>
      </c>
      <c r="BW19" s="84"/>
      <c r="BZ19" s="162"/>
      <c r="CA19" s="13" cm="1">
        <f t="array" ref="CA19">ISERROR(MATCH(Q19,$AO$3:$AQ$3,0))*IF(OR(Q19&lt;$M$3,Q19&gt;$BU$36),0,INDEX($M$4:$N$10,WEEKDAY(Q19,2),(Q19&gt;=$M$3)*(Q19&lt;$N$3)+2*(Q19&gt;=$N$3)*(Q19&lt;=$BU$36)))</f>
        <v>8</v>
      </c>
      <c r="CB19" s="83"/>
      <c r="CC19" s="13" cm="1">
        <f t="array" ref="CC19">ISERROR(MATCH(S19,$AO$3:$AQ$3,0))*IF(OR(S19&lt;$M$3,S19&gt;$BU$36),0,INDEX($M$4:$N$10,WEEKDAY(S19,2),(S19&gt;=$M$3)*(S19&lt;$N$3)+2*(S19&gt;=$N$3)*(S19&lt;=$BU$36)))</f>
        <v>5</v>
      </c>
      <c r="CD19" s="83"/>
      <c r="CE19" s="13" cm="1">
        <f t="array" ref="CE19">ISERROR(MATCH(U19,$AO$3:$AQ$3,0))*IF(OR(U19&lt;$M$3,U19&gt;$BU$36),0,INDEX($M$4:$N$10,WEEKDAY(U19,2),(U19&gt;=$M$3)*(U19&lt;$N$3)+2*(U19&gt;=$N$3)*(U19&lt;=$BU$36)))</f>
        <v>5</v>
      </c>
      <c r="CF19" s="83"/>
      <c r="CG19" s="13" cm="1">
        <f t="array" ref="CG19">ISERROR(MATCH(W19,$AO$3:$AQ$3,0))*IF(OR(W19&lt;$M$3,W19&gt;$BU$36),0,INDEX($M$4:$N$10,WEEKDAY(W19,2),(W19&gt;=$M$3)*(W19&lt;$N$3)+2*(W19&gt;=$N$3)*(W19&lt;=$BU$36)))</f>
        <v>8</v>
      </c>
      <c r="CH19" s="83"/>
      <c r="CI19" s="13" cm="1">
        <f t="array" ref="CI19">ISERROR(MATCH(Y19,$AO$3:$AQ$3,0))*IF(OR(Y19&lt;$M$3,Y19&gt;$BU$36),0,INDEX($M$4:$N$10,WEEKDAY(Y19,2),(Y19&gt;=$M$3)*(Y19&lt;$N$3)+2*(Y19&gt;=$N$3)*(Y19&lt;=$BU$36)))</f>
        <v>8</v>
      </c>
      <c r="CJ19" s="83"/>
      <c r="CK19" s="13" cm="1">
        <f t="array" ref="CK19">ISERROR(MATCH(AA19,$AO$3:$AQ$3,0))*IF(OR(AA19&lt;$M$3,AA19&gt;$BU$36),0,INDEX($M$4:$N$10,WEEKDAY(AA19,2),(AA19&gt;=$M$3)*(AA19&lt;$N$3)+2*(AA19&gt;=$N$3)*(AA19&lt;=$BU$36)))</f>
        <v>0</v>
      </c>
      <c r="CL19" s="83"/>
      <c r="CM19" s="13" cm="1">
        <f t="array" ref="CM19">ISERROR(MATCH(AC19,$AO$3:$AQ$3,0))*IF(OR(AC19&lt;$M$3,AC19&gt;$BU$36),0,INDEX($M$4:$N$10,WEEKDAY(AC19,2),(AC19&gt;=$M$3)*(AC19&lt;$N$3)+2*(AC19&gt;=$N$3)*(AC19&lt;=$BU$36)))</f>
        <v>8</v>
      </c>
      <c r="CN19" s="83"/>
      <c r="CO19" s="13" cm="1">
        <f t="array" ref="CO19">ISERROR(MATCH(AE19,$AO$3:$AQ$3,0))*IF(OR(AE19&lt;$M$3,AE19&gt;$BU$36),0,INDEX($M$4:$N$10,WEEKDAY(AE19,2),(AE19&gt;=$M$3)*(AE19&lt;$N$3)+2*(AE19&gt;=$N$3)*(AE19&lt;=$BU$36)))</f>
        <v>8</v>
      </c>
      <c r="CP19" s="83"/>
      <c r="CQ19" s="13" cm="1">
        <f t="array" ref="CQ19">ISERROR(MATCH(AG19,$AO$3:$AQ$3,0))*IF(OR(AG19&lt;$M$3,AG19&gt;$BU$36),0,INDEX($M$4:$N$10,WEEKDAY(AG19,2),(AG19&gt;=$M$3)*(AG19&lt;$N$3)+2*(AG19&gt;=$N$3)*(AG19&lt;=$BU$36)))</f>
        <v>0</v>
      </c>
      <c r="CR19" s="83"/>
      <c r="CS19" s="13">
        <v>0</v>
      </c>
      <c r="CT19" s="83"/>
      <c r="CU19" s="13">
        <v>0</v>
      </c>
      <c r="CV19" s="83"/>
      <c r="CW19" s="13">
        <v>0</v>
      </c>
      <c r="CX19" s="84"/>
    </row>
    <row r="20" spans="1:102" ht="14.45" customHeight="1" x14ac:dyDescent="0.25">
      <c r="A20" s="29">
        <v>44802</v>
      </c>
      <c r="B20" s="315">
        <v>44802</v>
      </c>
      <c r="C20" s="316"/>
      <c r="D20" s="30" cm="1">
        <f t="array" ref="D20">IF(B20="","",SUMPRODUCT(($Q$2:$AM$32&gt;=A20)*($Q$2:$AM$32&lt;=B20)*($AZ$2:$BV$32&gt;0)))</f>
        <v>1</v>
      </c>
      <c r="G20" s="312">
        <f>DATE($A$1,2,1)</f>
        <v>44593</v>
      </c>
      <c r="H20" s="313"/>
      <c r="I20" s="82">
        <f>COUNTIF($BB$2:$BB$32,"&gt;0")</f>
        <v>20</v>
      </c>
      <c r="J20" s="35">
        <f>IF($D$4="",SUM($CC$2:$CC$32),SUM($BB$2:$BB$32))</f>
        <v>148</v>
      </c>
      <c r="K20" s="34"/>
      <c r="L20" s="32"/>
      <c r="M20" s="36"/>
      <c r="N20" s="37">
        <f t="shared" ref="N20:N21" si="6">IF($D$4="",(MAX(MIN(EDATE(G20,1),$N$3)-MAX(G20,$M$3),0))/(EDATE(G20,1)-G20)*($D$6*$J20+$H$6)+MAX(MIN(EDATE(G20,1),$BU$36)-MAX(G20,$N$3),0)/(EDATE(G20,1)-G20)*($D$7*$J20+$H$7),(MAX(MIN(EDATE(G20,1),$N$3)-MAX(G20,$M$3),0))/(EDATE(G20,1)-G20)*($D$4+$H$4)+MAX(MIN(EDATE(G20,1),$BU$36)-MAX(G20,$N$3),0)/(EDATE(G20,1)-G20)*($D$5+$H$5))</f>
        <v>2220</v>
      </c>
      <c r="O20" s="76" t="s">
        <v>100</v>
      </c>
      <c r="P20" s="11">
        <f t="shared" si="1"/>
        <v>44580</v>
      </c>
      <c r="Q20" s="12">
        <f t="shared" si="5"/>
        <v>44580</v>
      </c>
      <c r="R20" s="11">
        <f t="shared" si="5"/>
        <v>44611</v>
      </c>
      <c r="S20" s="12">
        <f t="shared" si="4"/>
        <v>44611</v>
      </c>
      <c r="T20" s="11">
        <f t="shared" si="4"/>
        <v>44639</v>
      </c>
      <c r="U20" s="12">
        <f t="shared" si="4"/>
        <v>44639</v>
      </c>
      <c r="V20" s="11">
        <f t="shared" si="4"/>
        <v>44670</v>
      </c>
      <c r="W20" s="12">
        <f t="shared" si="4"/>
        <v>44670</v>
      </c>
      <c r="X20" s="11">
        <f t="shared" si="4"/>
        <v>44700</v>
      </c>
      <c r="Y20" s="12">
        <f t="shared" si="4"/>
        <v>44700</v>
      </c>
      <c r="Z20" s="11">
        <f t="shared" si="4"/>
        <v>44731</v>
      </c>
      <c r="AA20" s="12">
        <f t="shared" si="4"/>
        <v>44731</v>
      </c>
      <c r="AB20" s="11">
        <f t="shared" si="4"/>
        <v>44761</v>
      </c>
      <c r="AC20" s="12">
        <f t="shared" si="4"/>
        <v>44761</v>
      </c>
      <c r="AD20" s="11">
        <f t="shared" si="4"/>
        <v>44792</v>
      </c>
      <c r="AE20" s="12">
        <f t="shared" si="4"/>
        <v>44792</v>
      </c>
      <c r="AF20" s="11">
        <f t="shared" si="4"/>
        <v>44823</v>
      </c>
      <c r="AG20" s="12">
        <f t="shared" si="4"/>
        <v>44823</v>
      </c>
      <c r="AH20" s="11">
        <f t="shared" si="4"/>
        <v>44853</v>
      </c>
      <c r="AI20" s="12">
        <f t="shared" si="4"/>
        <v>44853</v>
      </c>
      <c r="AJ20" s="11">
        <f t="shared" si="4"/>
        <v>44884</v>
      </c>
      <c r="AK20" s="12">
        <f t="shared" si="4"/>
        <v>44884</v>
      </c>
      <c r="AL20" s="11">
        <f t="shared" si="4"/>
        <v>44914</v>
      </c>
      <c r="AM20" s="12">
        <f t="shared" si="4"/>
        <v>44914</v>
      </c>
      <c r="AO20" s="303"/>
      <c r="AP20" s="303"/>
      <c r="AQ20" s="303"/>
      <c r="AR20" s="303"/>
      <c r="AT20" s="322"/>
      <c r="AU20" s="322"/>
      <c r="AV20" s="322"/>
      <c r="AW20" s="322"/>
      <c r="AY20" s="162"/>
      <c r="AZ20" s="13" cm="1">
        <f t="array" ref="AZ20">ISERROR(MATCH(Q20,Feiertage!$A$8:$A$19,0))*IF(OR(Q20&lt;$M$3,Q20&gt;$BU$36),0,INDEX($M$4:$N$10,WEEKDAY(Q20,2),(Q20&gt;=$M$3)*(Q20&lt;$N$3)+2*(Q20&gt;=$N$3)*(Q20&lt;=$BU$36)))</f>
        <v>8</v>
      </c>
      <c r="BA20" s="83"/>
      <c r="BB20" s="13" cm="1">
        <f t="array" ref="BB20">ISERROR(MATCH(S20,Feiertage!$A$8:$A$19,0))*IF(OR(S20&lt;$M$3,S20&gt;$BU$36),0,INDEX($M$4:$N$10,WEEKDAY(S20,2),(S20&gt;=$M$3)*(S20&lt;$N$3)+2*(S20&gt;=$N$3)*(S20&lt;=$BU$36)))</f>
        <v>0</v>
      </c>
      <c r="BC20" s="83"/>
      <c r="BD20" s="13" cm="1">
        <f t="array" ref="BD20">ISERROR(MATCH(U20,Feiertage!$A$8:$A$19,0))*IF(OR(U20&lt;$M$3,U20&gt;$BU$36),0,INDEX($M$4:$N$10,WEEKDAY(U20,2),(U20&gt;=$M$3)*(U20&lt;$N$3)+2*(U20&gt;=$N$3)*(U20&lt;=$BU$36)))</f>
        <v>0</v>
      </c>
      <c r="BE20" s="83"/>
      <c r="BF20" s="13" cm="1">
        <f t="array" ref="BF20">ISERROR(MATCH(W20,Feiertage!$A$8:$A$19,0))*IF(OR(W20&lt;$M$3,W20&gt;$BU$36),0,INDEX($M$4:$N$10,WEEKDAY(W20,2),(W20&gt;=$M$3)*(W20&lt;$N$3)+2*(W20&gt;=$N$3)*(W20&lt;=$BU$36)))</f>
        <v>8</v>
      </c>
      <c r="BG20" s="83"/>
      <c r="BH20" s="13" cm="1">
        <f t="array" ref="BH20">ISERROR(MATCH(Y20,Feiertage!$A$8:$A$19,0))*IF(OR(Y20&lt;$M$3,Y20&gt;$BU$36),0,INDEX($M$4:$N$10,WEEKDAY(Y20,2),(Y20&gt;=$M$3)*(Y20&lt;$N$3)+2*(Y20&gt;=$N$3)*(Y20&lt;=$BU$36)))</f>
        <v>8</v>
      </c>
      <c r="BI20" s="83"/>
      <c r="BJ20" s="13" cm="1">
        <f t="array" ref="BJ20">ISERROR(MATCH(AA20,Feiertage!$A$8:$A$19,0))*IF(OR(AA20&lt;$M$3,AA20&gt;$BU$36),0,INDEX($M$4:$N$10,WEEKDAY(AA20,2),(AA20&gt;=$M$3)*(AA20&lt;$N$3)+2*(AA20&gt;=$N$3)*(AA20&lt;=$BU$36)))</f>
        <v>0</v>
      </c>
      <c r="BK20" s="83"/>
      <c r="BL20" s="13" cm="1">
        <f t="array" ref="BL20">ISERROR(MATCH(AC20,Feiertage!$A$8:$A$19,0))*IF(OR(AC20&lt;$M$3,AC20&gt;$BU$36),0,INDEX($M$4:$N$10,WEEKDAY(AC20,2),(AC20&gt;=$M$3)*(AC20&lt;$N$3)+2*(AC20&gt;=$N$3)*(AC20&lt;=$BU$36)))</f>
        <v>8</v>
      </c>
      <c r="BM20" s="83"/>
      <c r="BN20" s="13" cm="1">
        <f t="array" ref="BN20">ISERROR(MATCH(AE20,Feiertage!$A$8:$A$19,0))*IF(OR(AE20&lt;$M$3,AE20&gt;$BU$36),0,INDEX($M$4:$N$10,WEEKDAY(AE20,2),(AE20&gt;=$M$3)*(AE20&lt;$N$3)+2*(AE20&gt;=$N$3)*(AE20&lt;=$BU$36)))</f>
        <v>5</v>
      </c>
      <c r="BO20" s="83"/>
      <c r="BP20" s="13" cm="1">
        <f t="array" ref="BP20">ISERROR(MATCH(AG20,Feiertage!$A$8:$A$19,0))*IF(OR(AG20&lt;$M$3,AG20&gt;$BU$36),0,INDEX($M$4:$N$10,WEEKDAY(AG20,2),(AG20&gt;=$M$3)*(AG20&lt;$N$3)+2*(AG20&gt;=$N$3)*(AG20&lt;=$BU$36)))</f>
        <v>8</v>
      </c>
      <c r="BQ20" s="83"/>
      <c r="BR20" s="13" cm="1">
        <f t="array" ref="BR20">ISERROR(MATCH(AI20,Feiertage!$A$8:$A$19,0))*IF(OR(AI20&lt;$M$3,AI20&gt;$BU$36),0,INDEX($M$4:$N$10,WEEKDAY(AI20,2),(AI20&gt;=$M$3)*(AI20&lt;$N$3)+2*(AI20&gt;=$N$3)*(AI20&lt;=$BU$36)))</f>
        <v>0</v>
      </c>
      <c r="BS20" s="83"/>
      <c r="BT20" s="13" cm="1">
        <f t="array" ref="BT20">ISERROR(MATCH(AK20,Feiertage!$A$8:$A$19,0))*IF(OR(AK20&lt;$M$3,AK20&gt;$BU$36),0,INDEX($M$4:$N$10,WEEKDAY(AK20,2),(AK20&gt;=$M$3)*(AK20&lt;$N$3)+2*(AK20&gt;=$N$3)*(AK20&lt;=$BU$36)))</f>
        <v>0</v>
      </c>
      <c r="BU20" s="83"/>
      <c r="BV20" s="13" cm="1">
        <f t="array" ref="BV20">ISERROR(MATCH(AM20,Feiertage!$A$8:$A$19,0))*IF(OR(AM20&lt;$M$3,AM20&gt;$BU$36),0,INDEX($M$4:$N$10,WEEKDAY(AM20,2),(AM20&gt;=$M$3)*(AM20&lt;$N$3)+2*(AM20&gt;=$N$3)*(AM20&lt;=$BU$36)))</f>
        <v>0</v>
      </c>
      <c r="BW20" s="84"/>
      <c r="BZ20" s="162"/>
      <c r="CA20" s="13" cm="1">
        <f t="array" ref="CA20">ISERROR(MATCH(Q20,$AO$3:$AQ$3,0))*IF(OR(Q20&lt;$M$3,Q20&gt;$BU$36),0,INDEX($M$4:$N$10,WEEKDAY(Q20,2),(Q20&gt;=$M$3)*(Q20&lt;$N$3)+2*(Q20&gt;=$N$3)*(Q20&lt;=$BU$36)))</f>
        <v>8</v>
      </c>
      <c r="CB20" s="83"/>
      <c r="CC20" s="13" cm="1">
        <f t="array" ref="CC20">ISERROR(MATCH(S20,$AO$3:$AQ$3,0))*IF(OR(S20&lt;$M$3,S20&gt;$BU$36),0,INDEX($M$4:$N$10,WEEKDAY(S20,2),(S20&gt;=$M$3)*(S20&lt;$N$3)+2*(S20&gt;=$N$3)*(S20&lt;=$BU$36)))</f>
        <v>0</v>
      </c>
      <c r="CD20" s="83"/>
      <c r="CE20" s="13" cm="1">
        <f t="array" ref="CE20">ISERROR(MATCH(U20,$AO$3:$AQ$3,0))*IF(OR(U20&lt;$M$3,U20&gt;$BU$36),0,INDEX($M$4:$N$10,WEEKDAY(U20,2),(U20&gt;=$M$3)*(U20&lt;$N$3)+2*(U20&gt;=$N$3)*(U20&lt;=$BU$36)))</f>
        <v>0</v>
      </c>
      <c r="CF20" s="83"/>
      <c r="CG20" s="13" cm="1">
        <f t="array" ref="CG20">ISERROR(MATCH(W20,$AO$3:$AQ$3,0))*IF(OR(W20&lt;$M$3,W20&gt;$BU$36),0,INDEX($M$4:$N$10,WEEKDAY(W20,2),(W20&gt;=$M$3)*(W20&lt;$N$3)+2*(W20&gt;=$N$3)*(W20&lt;=$BU$36)))</f>
        <v>8</v>
      </c>
      <c r="CH20" s="83"/>
      <c r="CI20" s="13" cm="1">
        <f t="array" ref="CI20">ISERROR(MATCH(Y20,$AO$3:$AQ$3,0))*IF(OR(Y20&lt;$M$3,Y20&gt;$BU$36),0,INDEX($M$4:$N$10,WEEKDAY(Y20,2),(Y20&gt;=$M$3)*(Y20&lt;$N$3)+2*(Y20&gt;=$N$3)*(Y20&lt;=$BU$36)))</f>
        <v>8</v>
      </c>
      <c r="CJ20" s="83"/>
      <c r="CK20" s="13" cm="1">
        <f t="array" ref="CK20">ISERROR(MATCH(AA20,$AO$3:$AQ$3,0))*IF(OR(AA20&lt;$M$3,AA20&gt;$BU$36),0,INDEX($M$4:$N$10,WEEKDAY(AA20,2),(AA20&gt;=$M$3)*(AA20&lt;$N$3)+2*(AA20&gt;=$N$3)*(AA20&lt;=$BU$36)))</f>
        <v>0</v>
      </c>
      <c r="CL20" s="83"/>
      <c r="CM20" s="13" cm="1">
        <f t="array" ref="CM20">ISERROR(MATCH(AC20,$AO$3:$AQ$3,0))*IF(OR(AC20&lt;$M$3,AC20&gt;$BU$36),0,INDEX($M$4:$N$10,WEEKDAY(AC20,2),(AC20&gt;=$M$3)*(AC20&lt;$N$3)+2*(AC20&gt;=$N$3)*(AC20&lt;=$BU$36)))</f>
        <v>8</v>
      </c>
      <c r="CN20" s="83"/>
      <c r="CO20" s="13" cm="1">
        <f t="array" ref="CO20">ISERROR(MATCH(AE20,$AO$3:$AQ$3,0))*IF(OR(AE20&lt;$M$3,AE20&gt;$BU$36),0,INDEX($M$4:$N$10,WEEKDAY(AE20,2),(AE20&gt;=$M$3)*(AE20&lt;$N$3)+2*(AE20&gt;=$N$3)*(AE20&lt;=$BU$36)))</f>
        <v>5</v>
      </c>
      <c r="CP20" s="83"/>
      <c r="CQ20" s="13" cm="1">
        <f t="array" ref="CQ20">ISERROR(MATCH(AG20,$AO$3:$AQ$3,0))*IF(OR(AG20&lt;$M$3,AG20&gt;$BU$36),0,INDEX($M$4:$N$10,WEEKDAY(AG20,2),(AG20&gt;=$M$3)*(AG20&lt;$N$3)+2*(AG20&gt;=$N$3)*(AG20&lt;=$BU$36)))</f>
        <v>8</v>
      </c>
      <c r="CR20" s="83"/>
      <c r="CS20" s="13">
        <v>0</v>
      </c>
      <c r="CT20" s="83"/>
      <c r="CU20" s="13">
        <v>0</v>
      </c>
      <c r="CV20" s="83"/>
      <c r="CW20" s="13">
        <v>0</v>
      </c>
      <c r="CX20" s="84"/>
    </row>
    <row r="21" spans="1:102" ht="14.45" customHeight="1" x14ac:dyDescent="0.25">
      <c r="A21" s="29">
        <v>44831</v>
      </c>
      <c r="B21" s="315">
        <v>44834</v>
      </c>
      <c r="C21" s="316"/>
      <c r="D21" s="30" cm="1">
        <f t="array" ref="D21">IF(B21="","",SUMPRODUCT(($Q$2:$AM$32&gt;=A21)*($Q$2:$AM$32&lt;=B21)*($AZ$2:$BV$32&gt;0)))</f>
        <v>4</v>
      </c>
      <c r="G21" s="312">
        <f>DATE($A$1,3,1)</f>
        <v>44621</v>
      </c>
      <c r="H21" s="313"/>
      <c r="I21" s="82">
        <f>COUNTIF($BD$2:$BD$32,"&gt;0")</f>
        <v>23</v>
      </c>
      <c r="J21" s="35">
        <f>IF($D$4="",SUM($CE$2:$CE$32),SUM($BD$2:$BD$32))</f>
        <v>172</v>
      </c>
      <c r="K21" s="34"/>
      <c r="L21" s="32"/>
      <c r="M21" s="36"/>
      <c r="N21" s="37">
        <f t="shared" si="6"/>
        <v>2580</v>
      </c>
      <c r="O21" s="76" t="s">
        <v>100</v>
      </c>
      <c r="P21" s="11">
        <f t="shared" si="1"/>
        <v>44581</v>
      </c>
      <c r="Q21" s="12">
        <f t="shared" si="5"/>
        <v>44581</v>
      </c>
      <c r="R21" s="11">
        <f t="shared" si="5"/>
        <v>44612</v>
      </c>
      <c r="S21" s="12">
        <f t="shared" si="4"/>
        <v>44612</v>
      </c>
      <c r="T21" s="11">
        <f t="shared" si="4"/>
        <v>44640</v>
      </c>
      <c r="U21" s="12">
        <f t="shared" si="4"/>
        <v>44640</v>
      </c>
      <c r="V21" s="11">
        <f t="shared" si="4"/>
        <v>44671</v>
      </c>
      <c r="W21" s="12">
        <f t="shared" si="4"/>
        <v>44671</v>
      </c>
      <c r="X21" s="11">
        <f t="shared" si="4"/>
        <v>44701</v>
      </c>
      <c r="Y21" s="12">
        <f t="shared" si="4"/>
        <v>44701</v>
      </c>
      <c r="Z21" s="11">
        <f t="shared" si="4"/>
        <v>44732</v>
      </c>
      <c r="AA21" s="12">
        <f t="shared" si="4"/>
        <v>44732</v>
      </c>
      <c r="AB21" s="11">
        <f t="shared" si="4"/>
        <v>44762</v>
      </c>
      <c r="AC21" s="12">
        <f t="shared" si="4"/>
        <v>44762</v>
      </c>
      <c r="AD21" s="11">
        <f t="shared" si="4"/>
        <v>44793</v>
      </c>
      <c r="AE21" s="12">
        <f t="shared" si="4"/>
        <v>44793</v>
      </c>
      <c r="AF21" s="11">
        <f t="shared" si="4"/>
        <v>44824</v>
      </c>
      <c r="AG21" s="12">
        <f t="shared" si="4"/>
        <v>44824</v>
      </c>
      <c r="AH21" s="11">
        <f t="shared" si="4"/>
        <v>44854</v>
      </c>
      <c r="AI21" s="12">
        <f t="shared" si="4"/>
        <v>44854</v>
      </c>
      <c r="AJ21" s="11">
        <f t="shared" si="4"/>
        <v>44885</v>
      </c>
      <c r="AK21" s="12">
        <f t="shared" si="4"/>
        <v>44885</v>
      </c>
      <c r="AL21" s="11">
        <f t="shared" si="4"/>
        <v>44915</v>
      </c>
      <c r="AM21" s="12">
        <f t="shared" si="4"/>
        <v>44915</v>
      </c>
      <c r="AO21" s="308"/>
      <c r="AP21" s="308"/>
      <c r="AQ21" s="308"/>
      <c r="AR21" s="308"/>
      <c r="AT21" s="323"/>
      <c r="AU21" s="323"/>
      <c r="AV21" s="323"/>
      <c r="AW21" s="323"/>
      <c r="AY21" s="162"/>
      <c r="AZ21" s="13" cm="1">
        <f t="array" ref="AZ21">ISERROR(MATCH(Q21,Feiertage!$A$8:$A$19,0))*IF(OR(Q21&lt;$M$3,Q21&gt;$BU$36),0,INDEX($M$4:$N$10,WEEKDAY(Q21,2),(Q21&gt;=$M$3)*(Q21&lt;$N$3)+2*(Q21&gt;=$N$3)*(Q21&lt;=$BU$36)))</f>
        <v>8</v>
      </c>
      <c r="BA21" s="83"/>
      <c r="BB21" s="13" cm="1">
        <f t="array" ref="BB21">ISERROR(MATCH(S21,Feiertage!$A$8:$A$19,0))*IF(OR(S21&lt;$M$3,S21&gt;$BU$36),0,INDEX($M$4:$N$10,WEEKDAY(S21,2),(S21&gt;=$M$3)*(S21&lt;$N$3)+2*(S21&gt;=$N$3)*(S21&lt;=$BU$36)))</f>
        <v>0</v>
      </c>
      <c r="BC21" s="83"/>
      <c r="BD21" s="13" cm="1">
        <f t="array" ref="BD21">ISERROR(MATCH(U21,Feiertage!$A$8:$A$19,0))*IF(OR(U21&lt;$M$3,U21&gt;$BU$36),0,INDEX($M$4:$N$10,WEEKDAY(U21,2),(U21&gt;=$M$3)*(U21&lt;$N$3)+2*(U21&gt;=$N$3)*(U21&lt;=$BU$36)))</f>
        <v>0</v>
      </c>
      <c r="BE21" s="83"/>
      <c r="BF21" s="13" cm="1">
        <f t="array" ref="BF21">ISERROR(MATCH(W21,Feiertage!$A$8:$A$19,0))*IF(OR(W21&lt;$M$3,W21&gt;$BU$36),0,INDEX($M$4:$N$10,WEEKDAY(W21,2),(W21&gt;=$M$3)*(W21&lt;$N$3)+2*(W21&gt;=$N$3)*(W21&lt;=$BU$36)))</f>
        <v>8</v>
      </c>
      <c r="BG21" s="83"/>
      <c r="BH21" s="13" cm="1">
        <f t="array" ref="BH21">ISERROR(MATCH(Y21,Feiertage!$A$8:$A$19,0))*IF(OR(Y21&lt;$M$3,Y21&gt;$BU$36),0,INDEX($M$4:$N$10,WEEKDAY(Y21,2),(Y21&gt;=$M$3)*(Y21&lt;$N$3)+2*(Y21&gt;=$N$3)*(Y21&lt;=$BU$36)))</f>
        <v>5</v>
      </c>
      <c r="BI21" s="83"/>
      <c r="BJ21" s="13" cm="1">
        <f t="array" ref="BJ21">ISERROR(MATCH(AA21,Feiertage!$A$8:$A$19,0))*IF(OR(AA21&lt;$M$3,AA21&gt;$BU$36),0,INDEX($M$4:$N$10,WEEKDAY(AA21,2),(AA21&gt;=$M$3)*(AA21&lt;$N$3)+2*(AA21&gt;=$N$3)*(AA21&lt;=$BU$36)))</f>
        <v>8</v>
      </c>
      <c r="BK21" s="83"/>
      <c r="BL21" s="13" cm="1">
        <f t="array" ref="BL21">ISERROR(MATCH(AC21,Feiertage!$A$8:$A$19,0))*IF(OR(AC21&lt;$M$3,AC21&gt;$BU$36),0,INDEX($M$4:$N$10,WEEKDAY(AC21,2),(AC21&gt;=$M$3)*(AC21&lt;$N$3)+2*(AC21&gt;=$N$3)*(AC21&lt;=$BU$36)))</f>
        <v>8</v>
      </c>
      <c r="BM21" s="83"/>
      <c r="BN21" s="13" cm="1">
        <f t="array" ref="BN21">ISERROR(MATCH(AE21,Feiertage!$A$8:$A$19,0))*IF(OR(AE21&lt;$M$3,AE21&gt;$BU$36),0,INDEX($M$4:$N$10,WEEKDAY(AE21,2),(AE21&gt;=$M$3)*(AE21&lt;$N$3)+2*(AE21&gt;=$N$3)*(AE21&lt;=$BU$36)))</f>
        <v>0</v>
      </c>
      <c r="BO21" s="83"/>
      <c r="BP21" s="13" cm="1">
        <f t="array" ref="BP21">ISERROR(MATCH(AG21,Feiertage!$A$8:$A$19,0))*IF(OR(AG21&lt;$M$3,AG21&gt;$BU$36),0,INDEX($M$4:$N$10,WEEKDAY(AG21,2),(AG21&gt;=$M$3)*(AG21&lt;$N$3)+2*(AG21&gt;=$N$3)*(AG21&lt;=$BU$36)))</f>
        <v>8</v>
      </c>
      <c r="BQ21" s="83"/>
      <c r="BR21" s="13" cm="1">
        <f t="array" ref="BR21">ISERROR(MATCH(AI21,Feiertage!$A$8:$A$19,0))*IF(OR(AI21&lt;$M$3,AI21&gt;$BU$36),0,INDEX($M$4:$N$10,WEEKDAY(AI21,2),(AI21&gt;=$M$3)*(AI21&lt;$N$3)+2*(AI21&gt;=$N$3)*(AI21&lt;=$BU$36)))</f>
        <v>0</v>
      </c>
      <c r="BS21" s="83"/>
      <c r="BT21" s="13" cm="1">
        <f t="array" ref="BT21">ISERROR(MATCH(AK21,Feiertage!$A$8:$A$19,0))*IF(OR(AK21&lt;$M$3,AK21&gt;$BU$36),0,INDEX($M$4:$N$10,WEEKDAY(AK21,2),(AK21&gt;=$M$3)*(AK21&lt;$N$3)+2*(AK21&gt;=$N$3)*(AK21&lt;=$BU$36)))</f>
        <v>0</v>
      </c>
      <c r="BU21" s="83"/>
      <c r="BV21" s="13" cm="1">
        <f t="array" ref="BV21">ISERROR(MATCH(AM21,Feiertage!$A$8:$A$19,0))*IF(OR(AM21&lt;$M$3,AM21&gt;$BU$36),0,INDEX($M$4:$N$10,WEEKDAY(AM21,2),(AM21&gt;=$M$3)*(AM21&lt;$N$3)+2*(AM21&gt;=$N$3)*(AM21&lt;=$BU$36)))</f>
        <v>0</v>
      </c>
      <c r="BW21" s="84"/>
      <c r="BZ21" s="162"/>
      <c r="CA21" s="13" cm="1">
        <f t="array" ref="CA21">ISERROR(MATCH(Q21,$AO$3:$AQ$3,0))*IF(OR(Q21&lt;$M$3,Q21&gt;$BU$36),0,INDEX($M$4:$N$10,WEEKDAY(Q21,2),(Q21&gt;=$M$3)*(Q21&lt;$N$3)+2*(Q21&gt;=$N$3)*(Q21&lt;=$BU$36)))</f>
        <v>8</v>
      </c>
      <c r="CB21" s="83"/>
      <c r="CC21" s="13" cm="1">
        <f t="array" ref="CC21">ISERROR(MATCH(S21,$AO$3:$AQ$3,0))*IF(OR(S21&lt;$M$3,S21&gt;$BU$36),0,INDEX($M$4:$N$10,WEEKDAY(S21,2),(S21&gt;=$M$3)*(S21&lt;$N$3)+2*(S21&gt;=$N$3)*(S21&lt;=$BU$36)))</f>
        <v>0</v>
      </c>
      <c r="CD21" s="83"/>
      <c r="CE21" s="13" cm="1">
        <f t="array" ref="CE21">ISERROR(MATCH(U21,$AO$3:$AQ$3,0))*IF(OR(U21&lt;$M$3,U21&gt;$BU$36),0,INDEX($M$4:$N$10,WEEKDAY(U21,2),(U21&gt;=$M$3)*(U21&lt;$N$3)+2*(U21&gt;=$N$3)*(U21&lt;=$BU$36)))</f>
        <v>0</v>
      </c>
      <c r="CF21" s="83"/>
      <c r="CG21" s="13" cm="1">
        <f t="array" ref="CG21">ISERROR(MATCH(W21,$AO$3:$AQ$3,0))*IF(OR(W21&lt;$M$3,W21&gt;$BU$36),0,INDEX($M$4:$N$10,WEEKDAY(W21,2),(W21&gt;=$M$3)*(W21&lt;$N$3)+2*(W21&gt;=$N$3)*(W21&lt;=$BU$36)))</f>
        <v>8</v>
      </c>
      <c r="CH21" s="83"/>
      <c r="CI21" s="13" cm="1">
        <f t="array" ref="CI21">ISERROR(MATCH(Y21,$AO$3:$AQ$3,0))*IF(OR(Y21&lt;$M$3,Y21&gt;$BU$36),0,INDEX($M$4:$N$10,WEEKDAY(Y21,2),(Y21&gt;=$M$3)*(Y21&lt;$N$3)+2*(Y21&gt;=$N$3)*(Y21&lt;=$BU$36)))</f>
        <v>5</v>
      </c>
      <c r="CJ21" s="83"/>
      <c r="CK21" s="13" cm="1">
        <f t="array" ref="CK21">ISERROR(MATCH(AA21,$AO$3:$AQ$3,0))*IF(OR(AA21&lt;$M$3,AA21&gt;$BU$36),0,INDEX($M$4:$N$10,WEEKDAY(AA21,2),(AA21&gt;=$M$3)*(AA21&lt;$N$3)+2*(AA21&gt;=$N$3)*(AA21&lt;=$BU$36)))</f>
        <v>8</v>
      </c>
      <c r="CL21" s="83"/>
      <c r="CM21" s="13" cm="1">
        <f t="array" ref="CM21">ISERROR(MATCH(AC21,$AO$3:$AQ$3,0))*IF(OR(AC21&lt;$M$3,AC21&gt;$BU$36),0,INDEX($M$4:$N$10,WEEKDAY(AC21,2),(AC21&gt;=$M$3)*(AC21&lt;$N$3)+2*(AC21&gt;=$N$3)*(AC21&lt;=$BU$36)))</f>
        <v>8</v>
      </c>
      <c r="CN21" s="83"/>
      <c r="CO21" s="13" cm="1">
        <f t="array" ref="CO21">ISERROR(MATCH(AE21,$AO$3:$AQ$3,0))*IF(OR(AE21&lt;$M$3,AE21&gt;$BU$36),0,INDEX($M$4:$N$10,WEEKDAY(AE21,2),(AE21&gt;=$M$3)*(AE21&lt;$N$3)+2*(AE21&gt;=$N$3)*(AE21&lt;=$BU$36)))</f>
        <v>0</v>
      </c>
      <c r="CP21" s="83"/>
      <c r="CQ21" s="13" cm="1">
        <f t="array" ref="CQ21">ISERROR(MATCH(AG21,$AO$3:$AQ$3,0))*IF(OR(AG21&lt;$M$3,AG21&gt;$BU$36),0,INDEX($M$4:$N$10,WEEKDAY(AG21,2),(AG21&gt;=$M$3)*(AG21&lt;$N$3)+2*(AG21&gt;=$N$3)*(AG21&lt;=$BU$36)))</f>
        <v>8</v>
      </c>
      <c r="CR21" s="83"/>
      <c r="CS21" s="13">
        <v>0</v>
      </c>
      <c r="CT21" s="83"/>
      <c r="CU21" s="13">
        <v>0</v>
      </c>
      <c r="CV21" s="83"/>
      <c r="CW21" s="13">
        <v>0</v>
      </c>
      <c r="CX21" s="84"/>
    </row>
    <row r="22" spans="1:102" ht="14.45" customHeight="1" x14ac:dyDescent="0.25">
      <c r="A22" s="29"/>
      <c r="B22" s="315"/>
      <c r="C22" s="316"/>
      <c r="D22" s="30" t="str" cm="1">
        <f t="array" ref="D22">IF(B22="","",SUMPRODUCT(($Q$2:$AM$32&gt;=A22)*($Q$2:$AM$32&lt;=B22)*($AZ$2:$BV$32&gt;0)))</f>
        <v/>
      </c>
      <c r="G22" s="312">
        <f>DATE($A$1,4,1)</f>
        <v>44652</v>
      </c>
      <c r="H22" s="313"/>
      <c r="I22" s="82">
        <f>COUNTIF($BF$2:$BF$32,"&gt;0")</f>
        <v>19</v>
      </c>
      <c r="J22" s="35">
        <f>IF($D$4="",SUM($CG$2:$CG$32),SUM($BF$2:$BF$32))</f>
        <v>153</v>
      </c>
      <c r="K22" s="34"/>
      <c r="L22" s="32"/>
      <c r="M22" s="36"/>
      <c r="N22" s="37">
        <f>IF($D$4="",(MAX(MIN(EDATE(G22,1),$N$3)-MAX(G22,$M$3),0))/(EDATE(G22,1)-G22)*($D$6*$J22+$H$6)+MAX(MIN(EDATE(G22,1),$BU$36)-MAX(G22,$N$3),0)/(EDATE(G22,1)-G22)*($D$7*$J22+$H$7),(MAX(MIN(EDATE(G22,1),$N$3)-MAX(G22,$M$3),0))/(EDATE(G22,1)-G22)*($D$4+$H$4)+MAX(MIN(EDATE(G22,1),$BU$36)-MAX(G22,$N$3),0)/(EDATE(G22,1)-G22)*($D$5+$H$5))</f>
        <v>2524.5</v>
      </c>
      <c r="O22" s="76" t="s">
        <v>100</v>
      </c>
      <c r="P22" s="11">
        <f t="shared" si="1"/>
        <v>44582</v>
      </c>
      <c r="Q22" s="12">
        <f t="shared" si="5"/>
        <v>44582</v>
      </c>
      <c r="R22" s="11">
        <f t="shared" si="5"/>
        <v>44613</v>
      </c>
      <c r="S22" s="12">
        <f t="shared" si="4"/>
        <v>44613</v>
      </c>
      <c r="T22" s="11">
        <f t="shared" si="4"/>
        <v>44641</v>
      </c>
      <c r="U22" s="12">
        <f t="shared" si="4"/>
        <v>44641</v>
      </c>
      <c r="V22" s="11">
        <f t="shared" si="4"/>
        <v>44672</v>
      </c>
      <c r="W22" s="12">
        <f t="shared" si="4"/>
        <v>44672</v>
      </c>
      <c r="X22" s="11">
        <f t="shared" si="4"/>
        <v>44702</v>
      </c>
      <c r="Y22" s="12">
        <f t="shared" si="4"/>
        <v>44702</v>
      </c>
      <c r="Z22" s="11">
        <f t="shared" si="4"/>
        <v>44733</v>
      </c>
      <c r="AA22" s="12">
        <f t="shared" si="4"/>
        <v>44733</v>
      </c>
      <c r="AB22" s="11">
        <f t="shared" si="4"/>
        <v>44763</v>
      </c>
      <c r="AC22" s="12">
        <f t="shared" si="4"/>
        <v>44763</v>
      </c>
      <c r="AD22" s="11">
        <f t="shared" si="4"/>
        <v>44794</v>
      </c>
      <c r="AE22" s="12">
        <f t="shared" si="4"/>
        <v>44794</v>
      </c>
      <c r="AF22" s="11">
        <f t="shared" si="4"/>
        <v>44825</v>
      </c>
      <c r="AG22" s="12">
        <f t="shared" si="4"/>
        <v>44825</v>
      </c>
      <c r="AH22" s="11">
        <f t="shared" si="4"/>
        <v>44855</v>
      </c>
      <c r="AI22" s="12">
        <f t="shared" si="4"/>
        <v>44855</v>
      </c>
      <c r="AJ22" s="11">
        <f t="shared" si="4"/>
        <v>44886</v>
      </c>
      <c r="AK22" s="12">
        <f t="shared" si="4"/>
        <v>44886</v>
      </c>
      <c r="AL22" s="11">
        <f t="shared" si="4"/>
        <v>44916</v>
      </c>
      <c r="AM22" s="12">
        <f t="shared" si="4"/>
        <v>44916</v>
      </c>
      <c r="AO22" s="303"/>
      <c r="AP22" s="303"/>
      <c r="AQ22" s="303"/>
      <c r="AR22" s="303"/>
      <c r="AT22" s="322"/>
      <c r="AU22" s="322"/>
      <c r="AV22" s="322"/>
      <c r="AW22" s="322"/>
      <c r="AY22" s="162"/>
      <c r="AZ22" s="13" cm="1">
        <f t="array" ref="AZ22">ISERROR(MATCH(Q22,Feiertage!$A$8:$A$19,0))*IF(OR(Q22&lt;$M$3,Q22&gt;$BU$36),0,INDEX($M$4:$N$10,WEEKDAY(Q22,2),(Q22&gt;=$M$3)*(Q22&lt;$N$3)+2*(Q22&gt;=$N$3)*(Q22&lt;=$BU$36)))</f>
        <v>5</v>
      </c>
      <c r="BA22" s="83"/>
      <c r="BB22" s="13" cm="1">
        <f t="array" ref="BB22">ISERROR(MATCH(S22,Feiertage!$A$8:$A$19,0))*IF(OR(S22&lt;$M$3,S22&gt;$BU$36),0,INDEX($M$4:$N$10,WEEKDAY(S22,2),(S22&gt;=$M$3)*(S22&lt;$N$3)+2*(S22&gt;=$N$3)*(S22&lt;=$BU$36)))</f>
        <v>8</v>
      </c>
      <c r="BC22" s="83"/>
      <c r="BD22" s="13" cm="1">
        <f t="array" ref="BD22">ISERROR(MATCH(U22,Feiertage!$A$8:$A$19,0))*IF(OR(U22&lt;$M$3,U22&gt;$BU$36),0,INDEX($M$4:$N$10,WEEKDAY(U22,2),(U22&gt;=$M$3)*(U22&lt;$N$3)+2*(U22&gt;=$N$3)*(U22&lt;=$BU$36)))</f>
        <v>8</v>
      </c>
      <c r="BE22" s="83"/>
      <c r="BF22" s="13" cm="1">
        <f t="array" ref="BF22">ISERROR(MATCH(W22,Feiertage!$A$8:$A$19,0))*IF(OR(W22&lt;$M$3,W22&gt;$BU$36),0,INDEX($M$4:$N$10,WEEKDAY(W22,2),(W22&gt;=$M$3)*(W22&lt;$N$3)+2*(W22&gt;=$N$3)*(W22&lt;=$BU$36)))</f>
        <v>8</v>
      </c>
      <c r="BG22" s="83"/>
      <c r="BH22" s="13" cm="1">
        <f t="array" ref="BH22">ISERROR(MATCH(Y22,Feiertage!$A$8:$A$19,0))*IF(OR(Y22&lt;$M$3,Y22&gt;$BU$36),0,INDEX($M$4:$N$10,WEEKDAY(Y22,2),(Y22&gt;=$M$3)*(Y22&lt;$N$3)+2*(Y22&gt;=$N$3)*(Y22&lt;=$BU$36)))</f>
        <v>0</v>
      </c>
      <c r="BI22" s="83"/>
      <c r="BJ22" s="13" cm="1">
        <f t="array" ref="BJ22">ISERROR(MATCH(AA22,Feiertage!$A$8:$A$19,0))*IF(OR(AA22&lt;$M$3,AA22&gt;$BU$36),0,INDEX($M$4:$N$10,WEEKDAY(AA22,2),(AA22&gt;=$M$3)*(AA22&lt;$N$3)+2*(AA22&gt;=$N$3)*(AA22&lt;=$BU$36)))</f>
        <v>8</v>
      </c>
      <c r="BK22" s="83"/>
      <c r="BL22" s="13" cm="1">
        <f t="array" ref="BL22">ISERROR(MATCH(AC22,Feiertage!$A$8:$A$19,0))*IF(OR(AC22&lt;$M$3,AC22&gt;$BU$36),0,INDEX($M$4:$N$10,WEEKDAY(AC22,2),(AC22&gt;=$M$3)*(AC22&lt;$N$3)+2*(AC22&gt;=$N$3)*(AC22&lt;=$BU$36)))</f>
        <v>8</v>
      </c>
      <c r="BM22" s="83"/>
      <c r="BN22" s="13" cm="1">
        <f t="array" ref="BN22">ISERROR(MATCH(AE22,Feiertage!$A$8:$A$19,0))*IF(OR(AE22&lt;$M$3,AE22&gt;$BU$36),0,INDEX($M$4:$N$10,WEEKDAY(AE22,2),(AE22&gt;=$M$3)*(AE22&lt;$N$3)+2*(AE22&gt;=$N$3)*(AE22&lt;=$BU$36)))</f>
        <v>0</v>
      </c>
      <c r="BO22" s="83"/>
      <c r="BP22" s="13" cm="1">
        <f t="array" ref="BP22">ISERROR(MATCH(AG22,Feiertage!$A$8:$A$19,0))*IF(OR(AG22&lt;$M$3,AG22&gt;$BU$36),0,INDEX($M$4:$N$10,WEEKDAY(AG22,2),(AG22&gt;=$M$3)*(AG22&lt;$N$3)+2*(AG22&gt;=$N$3)*(AG22&lt;=$BU$36)))</f>
        <v>8</v>
      </c>
      <c r="BQ22" s="83"/>
      <c r="BR22" s="13" cm="1">
        <f t="array" ref="BR22">ISERROR(MATCH(AI22,Feiertage!$A$8:$A$19,0))*IF(OR(AI22&lt;$M$3,AI22&gt;$BU$36),0,INDEX($M$4:$N$10,WEEKDAY(AI22,2),(AI22&gt;=$M$3)*(AI22&lt;$N$3)+2*(AI22&gt;=$N$3)*(AI22&lt;=$BU$36)))</f>
        <v>0</v>
      </c>
      <c r="BS22" s="83"/>
      <c r="BT22" s="13" cm="1">
        <f t="array" ref="BT22">ISERROR(MATCH(AK22,Feiertage!$A$8:$A$19,0))*IF(OR(AK22&lt;$M$3,AK22&gt;$BU$36),0,INDEX($M$4:$N$10,WEEKDAY(AK22,2),(AK22&gt;=$M$3)*(AK22&lt;$N$3)+2*(AK22&gt;=$N$3)*(AK22&lt;=$BU$36)))</f>
        <v>0</v>
      </c>
      <c r="BU22" s="83"/>
      <c r="BV22" s="13" cm="1">
        <f t="array" ref="BV22">ISERROR(MATCH(AM22,Feiertage!$A$8:$A$19,0))*IF(OR(AM22&lt;$M$3,AM22&gt;$BU$36),0,INDEX($M$4:$N$10,WEEKDAY(AM22,2),(AM22&gt;=$M$3)*(AM22&lt;$N$3)+2*(AM22&gt;=$N$3)*(AM22&lt;=$BU$36)))</f>
        <v>0</v>
      </c>
      <c r="BW22" s="84"/>
      <c r="BZ22" s="162"/>
      <c r="CA22" s="13" cm="1">
        <f t="array" ref="CA22">ISERROR(MATCH(Q22,$AO$3:$AQ$3,0))*IF(OR(Q22&lt;$M$3,Q22&gt;$BU$36),0,INDEX($M$4:$N$10,WEEKDAY(Q22,2),(Q22&gt;=$M$3)*(Q22&lt;$N$3)+2*(Q22&gt;=$N$3)*(Q22&lt;=$BU$36)))</f>
        <v>5</v>
      </c>
      <c r="CB22" s="83"/>
      <c r="CC22" s="13" cm="1">
        <f t="array" ref="CC22">ISERROR(MATCH(S22,$AO$3:$AQ$3,0))*IF(OR(S22&lt;$M$3,S22&gt;$BU$36),0,INDEX($M$4:$N$10,WEEKDAY(S22,2),(S22&gt;=$M$3)*(S22&lt;$N$3)+2*(S22&gt;=$N$3)*(S22&lt;=$BU$36)))</f>
        <v>8</v>
      </c>
      <c r="CD22" s="83"/>
      <c r="CE22" s="13" cm="1">
        <f t="array" ref="CE22">ISERROR(MATCH(U22,$AO$3:$AQ$3,0))*IF(OR(U22&lt;$M$3,U22&gt;$BU$36),0,INDEX($M$4:$N$10,WEEKDAY(U22,2),(U22&gt;=$M$3)*(U22&lt;$N$3)+2*(U22&gt;=$N$3)*(U22&lt;=$BU$36)))</f>
        <v>8</v>
      </c>
      <c r="CF22" s="83"/>
      <c r="CG22" s="13" cm="1">
        <f t="array" ref="CG22">ISERROR(MATCH(W22,$AO$3:$AQ$3,0))*IF(OR(W22&lt;$M$3,W22&gt;$BU$36),0,INDEX($M$4:$N$10,WEEKDAY(W22,2),(W22&gt;=$M$3)*(W22&lt;$N$3)+2*(W22&gt;=$N$3)*(W22&lt;=$BU$36)))</f>
        <v>8</v>
      </c>
      <c r="CH22" s="83"/>
      <c r="CI22" s="13" cm="1">
        <f t="array" ref="CI22">ISERROR(MATCH(Y22,$AO$3:$AQ$3,0))*IF(OR(Y22&lt;$M$3,Y22&gt;$BU$36),0,INDEX($M$4:$N$10,WEEKDAY(Y22,2),(Y22&gt;=$M$3)*(Y22&lt;$N$3)+2*(Y22&gt;=$N$3)*(Y22&lt;=$BU$36)))</f>
        <v>0</v>
      </c>
      <c r="CJ22" s="83"/>
      <c r="CK22" s="13" cm="1">
        <f t="array" ref="CK22">ISERROR(MATCH(AA22,$AO$3:$AQ$3,0))*IF(OR(AA22&lt;$M$3,AA22&gt;$BU$36),0,INDEX($M$4:$N$10,WEEKDAY(AA22,2),(AA22&gt;=$M$3)*(AA22&lt;$N$3)+2*(AA22&gt;=$N$3)*(AA22&lt;=$BU$36)))</f>
        <v>8</v>
      </c>
      <c r="CL22" s="83"/>
      <c r="CM22" s="13" cm="1">
        <f t="array" ref="CM22">ISERROR(MATCH(AC22,$AO$3:$AQ$3,0))*IF(OR(AC22&lt;$M$3,AC22&gt;$BU$36),0,INDEX($M$4:$N$10,WEEKDAY(AC22,2),(AC22&gt;=$M$3)*(AC22&lt;$N$3)+2*(AC22&gt;=$N$3)*(AC22&lt;=$BU$36)))</f>
        <v>8</v>
      </c>
      <c r="CN22" s="83"/>
      <c r="CO22" s="13" cm="1">
        <f t="array" ref="CO22">ISERROR(MATCH(AE22,$AO$3:$AQ$3,0))*IF(OR(AE22&lt;$M$3,AE22&gt;$BU$36),0,INDEX($M$4:$N$10,WEEKDAY(AE22,2),(AE22&gt;=$M$3)*(AE22&lt;$N$3)+2*(AE22&gt;=$N$3)*(AE22&lt;=$BU$36)))</f>
        <v>0</v>
      </c>
      <c r="CP22" s="83"/>
      <c r="CQ22" s="13" cm="1">
        <f t="array" ref="CQ22">ISERROR(MATCH(AG22,$AO$3:$AQ$3,0))*IF(OR(AG22&lt;$M$3,AG22&gt;$BU$36),0,INDEX($M$4:$N$10,WEEKDAY(AG22,2),(AG22&gt;=$M$3)*(AG22&lt;$N$3)+2*(AG22&gt;=$N$3)*(AG22&lt;=$BU$36)))</f>
        <v>8</v>
      </c>
      <c r="CR22" s="83"/>
      <c r="CS22" s="13">
        <v>0</v>
      </c>
      <c r="CT22" s="83"/>
      <c r="CU22" s="13">
        <v>0</v>
      </c>
      <c r="CV22" s="83"/>
      <c r="CW22" s="13">
        <v>0</v>
      </c>
      <c r="CX22" s="84"/>
    </row>
    <row r="23" spans="1:102" ht="14.45" customHeight="1" x14ac:dyDescent="0.25">
      <c r="A23" s="29"/>
      <c r="B23" s="315"/>
      <c r="C23" s="316"/>
      <c r="D23" s="30" t="str" cm="1">
        <f t="array" ref="D23">IF(B23="","",SUMPRODUCT(($Q$2:$AM$32&gt;=A23)*($Q$2:$AM$32&lt;=B23)*($AZ$2:$BV$32&gt;0)))</f>
        <v/>
      </c>
      <c r="G23" s="312">
        <f>DATE($A$1,5,1)</f>
        <v>44682</v>
      </c>
      <c r="H23" s="313"/>
      <c r="I23" s="82">
        <f>COUNTIF($BH$2:$BH$32,"&gt;0")</f>
        <v>21</v>
      </c>
      <c r="J23" s="35">
        <f>IF($D$4="",SUM($CI$2:$CI$32),SUM($BH$2:$BH$32))</f>
        <v>164</v>
      </c>
      <c r="K23" s="34"/>
      <c r="L23" s="32"/>
      <c r="M23" s="36"/>
      <c r="N23" s="37">
        <f t="shared" ref="N23:N25" si="7">IF($D$4="",(MAX(MIN(EDATE(G23,1),$N$3)-MAX(G23,$M$3),0))/(EDATE(G23,1)-G23)*($D$6*$J23+$H$6)+MAX(MIN(EDATE(G23,1),$BU$36)-MAX(G23,$N$3),0)/(EDATE(G23,1)-G23)*($D$7*$J23+$H$7),(MAX(MIN(EDATE(G23,1),$N$3)-MAX(G23,$M$3),0))/(EDATE(G23,1)-G23)*($D$4+$H$4)+MAX(MIN(EDATE(G23,1),$BU$36)-MAX(G23,$N$3),0)/(EDATE(G23,1)-G23)*($D$5+$H$5))</f>
        <v>2706</v>
      </c>
      <c r="O23" s="76" t="s">
        <v>100</v>
      </c>
      <c r="P23" s="11">
        <f t="shared" si="1"/>
        <v>44583</v>
      </c>
      <c r="Q23" s="12">
        <f t="shared" si="5"/>
        <v>44583</v>
      </c>
      <c r="R23" s="11">
        <f t="shared" si="5"/>
        <v>44614</v>
      </c>
      <c r="S23" s="12">
        <f t="shared" si="4"/>
        <v>44614</v>
      </c>
      <c r="T23" s="11">
        <f t="shared" si="4"/>
        <v>44642</v>
      </c>
      <c r="U23" s="12">
        <f t="shared" si="4"/>
        <v>44642</v>
      </c>
      <c r="V23" s="11">
        <f t="shared" si="4"/>
        <v>44673</v>
      </c>
      <c r="W23" s="12">
        <f t="shared" si="4"/>
        <v>44673</v>
      </c>
      <c r="X23" s="11">
        <f t="shared" si="4"/>
        <v>44703</v>
      </c>
      <c r="Y23" s="12">
        <f t="shared" si="4"/>
        <v>44703</v>
      </c>
      <c r="Z23" s="11">
        <f t="shared" si="4"/>
        <v>44734</v>
      </c>
      <c r="AA23" s="12">
        <f t="shared" si="4"/>
        <v>44734</v>
      </c>
      <c r="AB23" s="11">
        <f t="shared" si="4"/>
        <v>44764</v>
      </c>
      <c r="AC23" s="12">
        <f t="shared" si="4"/>
        <v>44764</v>
      </c>
      <c r="AD23" s="11">
        <f t="shared" si="4"/>
        <v>44795</v>
      </c>
      <c r="AE23" s="12">
        <f t="shared" si="4"/>
        <v>44795</v>
      </c>
      <c r="AF23" s="11">
        <f t="shared" si="4"/>
        <v>44826</v>
      </c>
      <c r="AG23" s="12">
        <f t="shared" si="4"/>
        <v>44826</v>
      </c>
      <c r="AH23" s="11">
        <f t="shared" si="4"/>
        <v>44856</v>
      </c>
      <c r="AI23" s="12">
        <f t="shared" si="4"/>
        <v>44856</v>
      </c>
      <c r="AJ23" s="11">
        <f t="shared" si="4"/>
        <v>44887</v>
      </c>
      <c r="AK23" s="12">
        <f t="shared" si="4"/>
        <v>44887</v>
      </c>
      <c r="AL23" s="11">
        <f t="shared" si="4"/>
        <v>44917</v>
      </c>
      <c r="AM23" s="12">
        <f t="shared" si="4"/>
        <v>44917</v>
      </c>
      <c r="AY23" s="162"/>
      <c r="AZ23" s="13" cm="1">
        <f t="array" ref="AZ23">ISERROR(MATCH(Q23,Feiertage!$A$8:$A$19,0))*IF(OR(Q23&lt;$M$3,Q23&gt;$BU$36),0,INDEX($M$4:$N$10,WEEKDAY(Q23,2),(Q23&gt;=$M$3)*(Q23&lt;$N$3)+2*(Q23&gt;=$N$3)*(Q23&lt;=$BU$36)))</f>
        <v>0</v>
      </c>
      <c r="BA23" s="83"/>
      <c r="BB23" s="13" cm="1">
        <f t="array" ref="BB23">ISERROR(MATCH(S23,Feiertage!$A$8:$A$19,0))*IF(OR(S23&lt;$M$3,S23&gt;$BU$36),0,INDEX($M$4:$N$10,WEEKDAY(S23,2),(S23&gt;=$M$3)*(S23&lt;$N$3)+2*(S23&gt;=$N$3)*(S23&lt;=$BU$36)))</f>
        <v>8</v>
      </c>
      <c r="BC23" s="83"/>
      <c r="BD23" s="13" cm="1">
        <f t="array" ref="BD23">ISERROR(MATCH(U23,Feiertage!$A$8:$A$19,0))*IF(OR(U23&lt;$M$3,U23&gt;$BU$36),0,INDEX($M$4:$N$10,WEEKDAY(U23,2),(U23&gt;=$M$3)*(U23&lt;$N$3)+2*(U23&gt;=$N$3)*(U23&lt;=$BU$36)))</f>
        <v>8</v>
      </c>
      <c r="BE23" s="83"/>
      <c r="BF23" s="13" cm="1">
        <f t="array" ref="BF23">ISERROR(MATCH(W23,Feiertage!$A$8:$A$19,0))*IF(OR(W23&lt;$M$3,W23&gt;$BU$36),0,INDEX($M$4:$N$10,WEEKDAY(W23,2),(W23&gt;=$M$3)*(W23&lt;$N$3)+2*(W23&gt;=$N$3)*(W23&lt;=$BU$36)))</f>
        <v>5</v>
      </c>
      <c r="BG23" s="83"/>
      <c r="BH23" s="13" cm="1">
        <f t="array" ref="BH23">ISERROR(MATCH(Y23,Feiertage!$A$8:$A$19,0))*IF(OR(Y23&lt;$M$3,Y23&gt;$BU$36),0,INDEX($M$4:$N$10,WEEKDAY(Y23,2),(Y23&gt;=$M$3)*(Y23&lt;$N$3)+2*(Y23&gt;=$N$3)*(Y23&lt;=$BU$36)))</f>
        <v>0</v>
      </c>
      <c r="BI23" s="83"/>
      <c r="BJ23" s="13" cm="1">
        <f t="array" ref="BJ23">ISERROR(MATCH(AA23,Feiertage!$A$8:$A$19,0))*IF(OR(AA23&lt;$M$3,AA23&gt;$BU$36),0,INDEX($M$4:$N$10,WEEKDAY(AA23,2),(AA23&gt;=$M$3)*(AA23&lt;$N$3)+2*(AA23&gt;=$N$3)*(AA23&lt;=$BU$36)))</f>
        <v>8</v>
      </c>
      <c r="BK23" s="83"/>
      <c r="BL23" s="13" cm="1">
        <f t="array" ref="BL23">ISERROR(MATCH(AC23,Feiertage!$A$8:$A$19,0))*IF(OR(AC23&lt;$M$3,AC23&gt;$BU$36),0,INDEX($M$4:$N$10,WEEKDAY(AC23,2),(AC23&gt;=$M$3)*(AC23&lt;$N$3)+2*(AC23&gt;=$N$3)*(AC23&lt;=$BU$36)))</f>
        <v>5</v>
      </c>
      <c r="BM23" s="83"/>
      <c r="BN23" s="13" cm="1">
        <f t="array" ref="BN23">ISERROR(MATCH(AE23,Feiertage!$A$8:$A$19,0))*IF(OR(AE23&lt;$M$3,AE23&gt;$BU$36),0,INDEX($M$4:$N$10,WEEKDAY(AE23,2),(AE23&gt;=$M$3)*(AE23&lt;$N$3)+2*(AE23&gt;=$N$3)*(AE23&lt;=$BU$36)))</f>
        <v>8</v>
      </c>
      <c r="BO23" s="83"/>
      <c r="BP23" s="13" cm="1">
        <f t="array" ref="BP23">ISERROR(MATCH(AG23,Feiertage!$A$8:$A$19,0))*IF(OR(AG23&lt;$M$3,AG23&gt;$BU$36),0,INDEX($M$4:$N$10,WEEKDAY(AG23,2),(AG23&gt;=$M$3)*(AG23&lt;$N$3)+2*(AG23&gt;=$N$3)*(AG23&lt;=$BU$36)))</f>
        <v>8</v>
      </c>
      <c r="BQ23" s="83"/>
      <c r="BR23" s="13" cm="1">
        <f t="array" ref="BR23">ISERROR(MATCH(AI23,Feiertage!$A$8:$A$19,0))*IF(OR(AI23&lt;$M$3,AI23&gt;$BU$36),0,INDEX($M$4:$N$10,WEEKDAY(AI23,2),(AI23&gt;=$M$3)*(AI23&lt;$N$3)+2*(AI23&gt;=$N$3)*(AI23&lt;=$BU$36)))</f>
        <v>0</v>
      </c>
      <c r="BS23" s="83"/>
      <c r="BT23" s="13" cm="1">
        <f t="array" ref="BT23">ISERROR(MATCH(AK23,Feiertage!$A$8:$A$19,0))*IF(OR(AK23&lt;$M$3,AK23&gt;$BU$36),0,INDEX($M$4:$N$10,WEEKDAY(AK23,2),(AK23&gt;=$M$3)*(AK23&lt;$N$3)+2*(AK23&gt;=$N$3)*(AK23&lt;=$BU$36)))</f>
        <v>0</v>
      </c>
      <c r="BU23" s="83"/>
      <c r="BV23" s="13" cm="1">
        <f t="array" ref="BV23">ISERROR(MATCH(AM23,Feiertage!$A$8:$A$19,0))*IF(OR(AM23&lt;$M$3,AM23&gt;$BU$36),0,INDEX($M$4:$N$10,WEEKDAY(AM23,2),(AM23&gt;=$M$3)*(AM23&lt;$N$3)+2*(AM23&gt;=$N$3)*(AM23&lt;=$BU$36)))</f>
        <v>0</v>
      </c>
      <c r="BW23" s="84"/>
      <c r="BZ23" s="162"/>
      <c r="CA23" s="13" cm="1">
        <f t="array" ref="CA23">ISERROR(MATCH(Q23,$AO$3:$AQ$3,0))*IF(OR(Q23&lt;$M$3,Q23&gt;$BU$36),0,INDEX($M$4:$N$10,WEEKDAY(Q23,2),(Q23&gt;=$M$3)*(Q23&lt;$N$3)+2*(Q23&gt;=$N$3)*(Q23&lt;=$BU$36)))</f>
        <v>0</v>
      </c>
      <c r="CB23" s="83"/>
      <c r="CC23" s="13" cm="1">
        <f t="array" ref="CC23">ISERROR(MATCH(S23,$AO$3:$AQ$3,0))*IF(OR(S23&lt;$M$3,S23&gt;$BU$36),0,INDEX($M$4:$N$10,WEEKDAY(S23,2),(S23&gt;=$M$3)*(S23&lt;$N$3)+2*(S23&gt;=$N$3)*(S23&lt;=$BU$36)))</f>
        <v>8</v>
      </c>
      <c r="CD23" s="83"/>
      <c r="CE23" s="13" cm="1">
        <f t="array" ref="CE23">ISERROR(MATCH(U23,$AO$3:$AQ$3,0))*IF(OR(U23&lt;$M$3,U23&gt;$BU$36),0,INDEX($M$4:$N$10,WEEKDAY(U23,2),(U23&gt;=$M$3)*(U23&lt;$N$3)+2*(U23&gt;=$N$3)*(U23&lt;=$BU$36)))</f>
        <v>8</v>
      </c>
      <c r="CF23" s="83"/>
      <c r="CG23" s="13" cm="1">
        <f t="array" ref="CG23">ISERROR(MATCH(W23,$AO$3:$AQ$3,0))*IF(OR(W23&lt;$M$3,W23&gt;$BU$36),0,INDEX($M$4:$N$10,WEEKDAY(W23,2),(W23&gt;=$M$3)*(W23&lt;$N$3)+2*(W23&gt;=$N$3)*(W23&lt;=$BU$36)))</f>
        <v>5</v>
      </c>
      <c r="CH23" s="83"/>
      <c r="CI23" s="13" cm="1">
        <f t="array" ref="CI23">ISERROR(MATCH(Y23,$AO$3:$AQ$3,0))*IF(OR(Y23&lt;$M$3,Y23&gt;$BU$36),0,INDEX($M$4:$N$10,WEEKDAY(Y23,2),(Y23&gt;=$M$3)*(Y23&lt;$N$3)+2*(Y23&gt;=$N$3)*(Y23&lt;=$BU$36)))</f>
        <v>0</v>
      </c>
      <c r="CJ23" s="83"/>
      <c r="CK23" s="13" cm="1">
        <f t="array" ref="CK23">ISERROR(MATCH(AA23,$AO$3:$AQ$3,0))*IF(OR(AA23&lt;$M$3,AA23&gt;$BU$36),0,INDEX($M$4:$N$10,WEEKDAY(AA23,2),(AA23&gt;=$M$3)*(AA23&lt;$N$3)+2*(AA23&gt;=$N$3)*(AA23&lt;=$BU$36)))</f>
        <v>8</v>
      </c>
      <c r="CL23" s="83"/>
      <c r="CM23" s="13" cm="1">
        <f t="array" ref="CM23">ISERROR(MATCH(AC23,$AO$3:$AQ$3,0))*IF(OR(AC23&lt;$M$3,AC23&gt;$BU$36),0,INDEX($M$4:$N$10,WEEKDAY(AC23,2),(AC23&gt;=$M$3)*(AC23&lt;$N$3)+2*(AC23&gt;=$N$3)*(AC23&lt;=$BU$36)))</f>
        <v>5</v>
      </c>
      <c r="CN23" s="83"/>
      <c r="CO23" s="13" cm="1">
        <f t="array" ref="CO23">ISERROR(MATCH(AE23,$AO$3:$AQ$3,0))*IF(OR(AE23&lt;$M$3,AE23&gt;$BU$36),0,INDEX($M$4:$N$10,WEEKDAY(AE23,2),(AE23&gt;=$M$3)*(AE23&lt;$N$3)+2*(AE23&gt;=$N$3)*(AE23&lt;=$BU$36)))</f>
        <v>8</v>
      </c>
      <c r="CP23" s="83"/>
      <c r="CQ23" s="13" cm="1">
        <f t="array" ref="CQ23">ISERROR(MATCH(AG23,$AO$3:$AQ$3,0))*IF(OR(AG23&lt;$M$3,AG23&gt;$BU$36),0,INDEX($M$4:$N$10,WEEKDAY(AG23,2),(AG23&gt;=$M$3)*(AG23&lt;$N$3)+2*(AG23&gt;=$N$3)*(AG23&lt;=$BU$36)))</f>
        <v>8</v>
      </c>
      <c r="CR23" s="83"/>
      <c r="CS23" s="13">
        <v>0</v>
      </c>
      <c r="CT23" s="83"/>
      <c r="CU23" s="13">
        <v>0</v>
      </c>
      <c r="CV23" s="83"/>
      <c r="CW23" s="13">
        <v>0</v>
      </c>
      <c r="CX23" s="84"/>
    </row>
    <row r="24" spans="1:102" ht="14.45" customHeight="1" x14ac:dyDescent="0.25">
      <c r="A24" s="29"/>
      <c r="B24" s="315"/>
      <c r="C24" s="316"/>
      <c r="D24" s="30" t="str" cm="1">
        <f t="array" ref="D24">IF(B24="","",SUMPRODUCT(($Q$2:$AM$32&gt;=A24)*($Q$2:$AM$32&lt;=B24)*($AZ$2:$BV$32&gt;0)))</f>
        <v/>
      </c>
      <c r="G24" s="312">
        <f>DATE($A$1,6,1)</f>
        <v>44713</v>
      </c>
      <c r="H24" s="313"/>
      <c r="I24" s="82">
        <f>COUNTIF($BJ$2:$BJ$32,"&gt;0")</f>
        <v>21</v>
      </c>
      <c r="J24" s="35">
        <f>IF($D$4="",SUM($CK$2:$CK$32),SUM($BJ$2:$BJ$32))</f>
        <v>164</v>
      </c>
      <c r="K24" s="34"/>
      <c r="L24" s="32"/>
      <c r="M24" s="36"/>
      <c r="N24" s="37">
        <f t="shared" si="7"/>
        <v>2706</v>
      </c>
      <c r="O24" s="76" t="s">
        <v>100</v>
      </c>
      <c r="P24" s="11">
        <f t="shared" si="1"/>
        <v>44584</v>
      </c>
      <c r="Q24" s="12">
        <f t="shared" si="5"/>
        <v>44584</v>
      </c>
      <c r="R24" s="11">
        <f t="shared" si="5"/>
        <v>44615</v>
      </c>
      <c r="S24" s="12">
        <f t="shared" si="4"/>
        <v>44615</v>
      </c>
      <c r="T24" s="11">
        <f t="shared" si="4"/>
        <v>44643</v>
      </c>
      <c r="U24" s="12">
        <f t="shared" si="4"/>
        <v>44643</v>
      </c>
      <c r="V24" s="11">
        <f t="shared" si="4"/>
        <v>44674</v>
      </c>
      <c r="W24" s="12">
        <f t="shared" si="4"/>
        <v>44674</v>
      </c>
      <c r="X24" s="11">
        <f t="shared" si="4"/>
        <v>44704</v>
      </c>
      <c r="Y24" s="12">
        <f t="shared" si="4"/>
        <v>44704</v>
      </c>
      <c r="Z24" s="11">
        <f t="shared" si="4"/>
        <v>44735</v>
      </c>
      <c r="AA24" s="12">
        <f t="shared" si="4"/>
        <v>44735</v>
      </c>
      <c r="AB24" s="11">
        <f t="shared" si="4"/>
        <v>44765</v>
      </c>
      <c r="AC24" s="12">
        <f t="shared" si="4"/>
        <v>44765</v>
      </c>
      <c r="AD24" s="11">
        <f t="shared" si="4"/>
        <v>44796</v>
      </c>
      <c r="AE24" s="12">
        <f t="shared" si="4"/>
        <v>44796</v>
      </c>
      <c r="AF24" s="11">
        <f t="shared" si="4"/>
        <v>44827</v>
      </c>
      <c r="AG24" s="12">
        <f t="shared" si="4"/>
        <v>44827</v>
      </c>
      <c r="AH24" s="11">
        <f t="shared" si="4"/>
        <v>44857</v>
      </c>
      <c r="AI24" s="12">
        <f t="shared" si="4"/>
        <v>44857</v>
      </c>
      <c r="AJ24" s="11">
        <f t="shared" si="4"/>
        <v>44888</v>
      </c>
      <c r="AK24" s="12">
        <f t="shared" si="4"/>
        <v>44888</v>
      </c>
      <c r="AL24" s="11">
        <f t="shared" si="4"/>
        <v>44918</v>
      </c>
      <c r="AM24" s="12">
        <f t="shared" si="4"/>
        <v>44918</v>
      </c>
      <c r="AY24" s="162"/>
      <c r="AZ24" s="13" cm="1">
        <f t="array" ref="AZ24">ISERROR(MATCH(Q24,Feiertage!$A$8:$A$19,0))*IF(OR(Q24&lt;$M$3,Q24&gt;$BU$36),0,INDEX($M$4:$N$10,WEEKDAY(Q24,2),(Q24&gt;=$M$3)*(Q24&lt;$N$3)+2*(Q24&gt;=$N$3)*(Q24&lt;=$BU$36)))</f>
        <v>0</v>
      </c>
      <c r="BA24" s="83"/>
      <c r="BB24" s="13" cm="1">
        <f t="array" ref="BB24">ISERROR(MATCH(S24,Feiertage!$A$8:$A$19,0))*IF(OR(S24&lt;$M$3,S24&gt;$BU$36),0,INDEX($M$4:$N$10,WEEKDAY(S24,2),(S24&gt;=$M$3)*(S24&lt;$N$3)+2*(S24&gt;=$N$3)*(S24&lt;=$BU$36)))</f>
        <v>8</v>
      </c>
      <c r="BC24" s="83"/>
      <c r="BD24" s="13" cm="1">
        <f t="array" ref="BD24">ISERROR(MATCH(U24,Feiertage!$A$8:$A$19,0))*IF(OR(U24&lt;$M$3,U24&gt;$BU$36),0,INDEX($M$4:$N$10,WEEKDAY(U24,2),(U24&gt;=$M$3)*(U24&lt;$N$3)+2*(U24&gt;=$N$3)*(U24&lt;=$BU$36)))</f>
        <v>8</v>
      </c>
      <c r="BE24" s="83"/>
      <c r="BF24" s="13" cm="1">
        <f t="array" ref="BF24">ISERROR(MATCH(W24,Feiertage!$A$8:$A$19,0))*IF(OR(W24&lt;$M$3,W24&gt;$BU$36),0,INDEX($M$4:$N$10,WEEKDAY(W24,2),(W24&gt;=$M$3)*(W24&lt;$N$3)+2*(W24&gt;=$N$3)*(W24&lt;=$BU$36)))</f>
        <v>0</v>
      </c>
      <c r="BG24" s="83"/>
      <c r="BH24" s="13" cm="1">
        <f t="array" ref="BH24">ISERROR(MATCH(Y24,Feiertage!$A$8:$A$19,0))*IF(OR(Y24&lt;$M$3,Y24&gt;$BU$36),0,INDEX($M$4:$N$10,WEEKDAY(Y24,2),(Y24&gt;=$M$3)*(Y24&lt;$N$3)+2*(Y24&gt;=$N$3)*(Y24&lt;=$BU$36)))</f>
        <v>8</v>
      </c>
      <c r="BI24" s="83"/>
      <c r="BJ24" s="13" cm="1">
        <f t="array" ref="BJ24">ISERROR(MATCH(AA24,Feiertage!$A$8:$A$19,0))*IF(OR(AA24&lt;$M$3,AA24&gt;$BU$36),0,INDEX($M$4:$N$10,WEEKDAY(AA24,2),(AA24&gt;=$M$3)*(AA24&lt;$N$3)+2*(AA24&gt;=$N$3)*(AA24&lt;=$BU$36)))</f>
        <v>8</v>
      </c>
      <c r="BK24" s="83"/>
      <c r="BL24" s="13" cm="1">
        <f t="array" ref="BL24">ISERROR(MATCH(AC24,Feiertage!$A$8:$A$19,0))*IF(OR(AC24&lt;$M$3,AC24&gt;$BU$36),0,INDEX($M$4:$N$10,WEEKDAY(AC24,2),(AC24&gt;=$M$3)*(AC24&lt;$N$3)+2*(AC24&gt;=$N$3)*(AC24&lt;=$BU$36)))</f>
        <v>0</v>
      </c>
      <c r="BM24" s="83"/>
      <c r="BN24" s="13" cm="1">
        <f t="array" ref="BN24">ISERROR(MATCH(AE24,Feiertage!$A$8:$A$19,0))*IF(OR(AE24&lt;$M$3,AE24&gt;$BU$36),0,INDEX($M$4:$N$10,WEEKDAY(AE24,2),(AE24&gt;=$M$3)*(AE24&lt;$N$3)+2*(AE24&gt;=$N$3)*(AE24&lt;=$BU$36)))</f>
        <v>8</v>
      </c>
      <c r="BO24" s="83"/>
      <c r="BP24" s="13" cm="1">
        <f t="array" ref="BP24">ISERROR(MATCH(AG24,Feiertage!$A$8:$A$19,0))*IF(OR(AG24&lt;$M$3,AG24&gt;$BU$36),0,INDEX($M$4:$N$10,WEEKDAY(AG24,2),(AG24&gt;=$M$3)*(AG24&lt;$N$3)+2*(AG24&gt;=$N$3)*(AG24&lt;=$BU$36)))</f>
        <v>5</v>
      </c>
      <c r="BQ24" s="83"/>
      <c r="BR24" s="13" cm="1">
        <f t="array" ref="BR24">ISERROR(MATCH(AI24,Feiertage!$A$8:$A$19,0))*IF(OR(AI24&lt;$M$3,AI24&gt;$BU$36),0,INDEX($M$4:$N$10,WEEKDAY(AI24,2),(AI24&gt;=$M$3)*(AI24&lt;$N$3)+2*(AI24&gt;=$N$3)*(AI24&lt;=$BU$36)))</f>
        <v>0</v>
      </c>
      <c r="BS24" s="83"/>
      <c r="BT24" s="13" cm="1">
        <f t="array" ref="BT24">ISERROR(MATCH(AK24,Feiertage!$A$8:$A$19,0))*IF(OR(AK24&lt;$M$3,AK24&gt;$BU$36),0,INDEX($M$4:$N$10,WEEKDAY(AK24,2),(AK24&gt;=$M$3)*(AK24&lt;$N$3)+2*(AK24&gt;=$N$3)*(AK24&lt;=$BU$36)))</f>
        <v>0</v>
      </c>
      <c r="BU24" s="83"/>
      <c r="BV24" s="13" cm="1">
        <f t="array" ref="BV24">ISERROR(MATCH(AM24,Feiertage!$A$8:$A$19,0))*IF(OR(AM24&lt;$M$3,AM24&gt;$BU$36),0,INDEX($M$4:$N$10,WEEKDAY(AM24,2),(AM24&gt;=$M$3)*(AM24&lt;$N$3)+2*(AM24&gt;=$N$3)*(AM24&lt;=$BU$36)))</f>
        <v>0</v>
      </c>
      <c r="BW24" s="84"/>
      <c r="BZ24" s="162"/>
      <c r="CA24" s="13" cm="1">
        <f t="array" ref="CA24">ISERROR(MATCH(Q24,$AO$3:$AQ$3,0))*IF(OR(Q24&lt;$M$3,Q24&gt;$BU$36),0,INDEX($M$4:$N$10,WEEKDAY(Q24,2),(Q24&gt;=$M$3)*(Q24&lt;$N$3)+2*(Q24&gt;=$N$3)*(Q24&lt;=$BU$36)))</f>
        <v>0</v>
      </c>
      <c r="CB24" s="83"/>
      <c r="CC24" s="13" cm="1">
        <f t="array" ref="CC24">ISERROR(MATCH(S24,$AO$3:$AQ$3,0))*IF(OR(S24&lt;$M$3,S24&gt;$BU$36),0,INDEX($M$4:$N$10,WEEKDAY(S24,2),(S24&gt;=$M$3)*(S24&lt;$N$3)+2*(S24&gt;=$N$3)*(S24&lt;=$BU$36)))</f>
        <v>8</v>
      </c>
      <c r="CD24" s="83"/>
      <c r="CE24" s="13" cm="1">
        <f t="array" ref="CE24">ISERROR(MATCH(U24,$AO$3:$AQ$3,0))*IF(OR(U24&lt;$M$3,U24&gt;$BU$36),0,INDEX($M$4:$N$10,WEEKDAY(U24,2),(U24&gt;=$M$3)*(U24&lt;$N$3)+2*(U24&gt;=$N$3)*(U24&lt;=$BU$36)))</f>
        <v>8</v>
      </c>
      <c r="CF24" s="83"/>
      <c r="CG24" s="13" cm="1">
        <f t="array" ref="CG24">ISERROR(MATCH(W24,$AO$3:$AQ$3,0))*IF(OR(W24&lt;$M$3,W24&gt;$BU$36),0,INDEX($M$4:$N$10,WEEKDAY(W24,2),(W24&gt;=$M$3)*(W24&lt;$N$3)+2*(W24&gt;=$N$3)*(W24&lt;=$BU$36)))</f>
        <v>0</v>
      </c>
      <c r="CH24" s="83"/>
      <c r="CI24" s="13" cm="1">
        <f t="array" ref="CI24">ISERROR(MATCH(Y24,$AO$3:$AQ$3,0))*IF(OR(Y24&lt;$M$3,Y24&gt;$BU$36),0,INDEX($M$4:$N$10,WEEKDAY(Y24,2),(Y24&gt;=$M$3)*(Y24&lt;$N$3)+2*(Y24&gt;=$N$3)*(Y24&lt;=$BU$36)))</f>
        <v>8</v>
      </c>
      <c r="CJ24" s="83"/>
      <c r="CK24" s="13" cm="1">
        <f t="array" ref="CK24">ISERROR(MATCH(AA24,$AO$3:$AQ$3,0))*IF(OR(AA24&lt;$M$3,AA24&gt;$BU$36),0,INDEX($M$4:$N$10,WEEKDAY(AA24,2),(AA24&gt;=$M$3)*(AA24&lt;$N$3)+2*(AA24&gt;=$N$3)*(AA24&lt;=$BU$36)))</f>
        <v>8</v>
      </c>
      <c r="CL24" s="83"/>
      <c r="CM24" s="13" cm="1">
        <f t="array" ref="CM24">ISERROR(MATCH(AC24,$AO$3:$AQ$3,0))*IF(OR(AC24&lt;$M$3,AC24&gt;$BU$36),0,INDEX($M$4:$N$10,WEEKDAY(AC24,2),(AC24&gt;=$M$3)*(AC24&lt;$N$3)+2*(AC24&gt;=$N$3)*(AC24&lt;=$BU$36)))</f>
        <v>0</v>
      </c>
      <c r="CN24" s="83"/>
      <c r="CO24" s="13" cm="1">
        <f t="array" ref="CO24">ISERROR(MATCH(AE24,$AO$3:$AQ$3,0))*IF(OR(AE24&lt;$M$3,AE24&gt;$BU$36),0,INDEX($M$4:$N$10,WEEKDAY(AE24,2),(AE24&gt;=$M$3)*(AE24&lt;$N$3)+2*(AE24&gt;=$N$3)*(AE24&lt;=$BU$36)))</f>
        <v>8</v>
      </c>
      <c r="CP24" s="83"/>
      <c r="CQ24" s="13" cm="1">
        <f t="array" ref="CQ24">ISERROR(MATCH(AG24,$AO$3:$AQ$3,0))*IF(OR(AG24&lt;$M$3,AG24&gt;$BU$36),0,INDEX($M$4:$N$10,WEEKDAY(AG24,2),(AG24&gt;=$M$3)*(AG24&lt;$N$3)+2*(AG24&gt;=$N$3)*(AG24&lt;=$BU$36)))</f>
        <v>5</v>
      </c>
      <c r="CR24" s="83"/>
      <c r="CS24" s="13">
        <v>0</v>
      </c>
      <c r="CT24" s="83"/>
      <c r="CU24" s="13">
        <v>0</v>
      </c>
      <c r="CV24" s="83"/>
      <c r="CW24" s="13">
        <v>0</v>
      </c>
      <c r="CX24" s="84"/>
    </row>
    <row r="25" spans="1:102" ht="14.45" customHeight="1" x14ac:dyDescent="0.25">
      <c r="A25" s="29"/>
      <c r="B25" s="315"/>
      <c r="C25" s="316"/>
      <c r="D25" s="30" t="str" cm="1">
        <f t="array" ref="D25">IF(B25="","",SUMPRODUCT(($Q$2:$AM$32&gt;=A25)*($Q$2:$AM$32&lt;=B25)*($AZ$2:$BV$32&gt;0)))</f>
        <v/>
      </c>
      <c r="G25" s="312">
        <f>DATE($A$1,7,1)</f>
        <v>44743</v>
      </c>
      <c r="H25" s="313"/>
      <c r="I25" s="82">
        <f>COUNTIF($BL$2:$BL$32,"&gt;0")</f>
        <v>21</v>
      </c>
      <c r="J25" s="35">
        <f>IF($D$4="",SUM($CM$2:$CM$32),SUM($BL$2:$BL$32))</f>
        <v>153</v>
      </c>
      <c r="K25" s="34"/>
      <c r="L25" s="32"/>
      <c r="M25" s="36"/>
      <c r="N25" s="37">
        <f t="shared" si="7"/>
        <v>2524.5</v>
      </c>
      <c r="O25" s="76" t="s">
        <v>100</v>
      </c>
      <c r="P25" s="11">
        <f t="shared" si="1"/>
        <v>44585</v>
      </c>
      <c r="Q25" s="12">
        <f t="shared" si="5"/>
        <v>44585</v>
      </c>
      <c r="R25" s="11">
        <f t="shared" si="5"/>
        <v>44616</v>
      </c>
      <c r="S25" s="12">
        <f t="shared" si="4"/>
        <v>44616</v>
      </c>
      <c r="T25" s="11">
        <f t="shared" si="4"/>
        <v>44644</v>
      </c>
      <c r="U25" s="12">
        <f t="shared" si="4"/>
        <v>44644</v>
      </c>
      <c r="V25" s="11">
        <f t="shared" si="4"/>
        <v>44675</v>
      </c>
      <c r="W25" s="12">
        <f t="shared" si="4"/>
        <v>44675</v>
      </c>
      <c r="X25" s="11">
        <f t="shared" si="4"/>
        <v>44705</v>
      </c>
      <c r="Y25" s="12">
        <f t="shared" si="4"/>
        <v>44705</v>
      </c>
      <c r="Z25" s="11">
        <f t="shared" si="4"/>
        <v>44736</v>
      </c>
      <c r="AA25" s="12">
        <f t="shared" si="4"/>
        <v>44736</v>
      </c>
      <c r="AB25" s="11">
        <f t="shared" si="4"/>
        <v>44766</v>
      </c>
      <c r="AC25" s="12">
        <f t="shared" si="4"/>
        <v>44766</v>
      </c>
      <c r="AD25" s="11">
        <f t="shared" si="4"/>
        <v>44797</v>
      </c>
      <c r="AE25" s="12">
        <f t="shared" si="4"/>
        <v>44797</v>
      </c>
      <c r="AF25" s="11">
        <f t="shared" si="4"/>
        <v>44828</v>
      </c>
      <c r="AG25" s="12">
        <f t="shared" si="4"/>
        <v>44828</v>
      </c>
      <c r="AH25" s="11">
        <f t="shared" si="4"/>
        <v>44858</v>
      </c>
      <c r="AI25" s="12">
        <f t="shared" si="4"/>
        <v>44858</v>
      </c>
      <c r="AJ25" s="11">
        <f t="shared" si="4"/>
        <v>44889</v>
      </c>
      <c r="AK25" s="12">
        <f t="shared" si="4"/>
        <v>44889</v>
      </c>
      <c r="AL25" s="11">
        <f t="shared" si="4"/>
        <v>44919</v>
      </c>
      <c r="AM25" s="12">
        <f t="shared" si="4"/>
        <v>44919</v>
      </c>
      <c r="AY25" s="162"/>
      <c r="AZ25" s="13" cm="1">
        <f t="array" ref="AZ25">ISERROR(MATCH(Q25,Feiertage!$A$8:$A$19,0))*IF(OR(Q25&lt;$M$3,Q25&gt;$BU$36),0,INDEX($M$4:$N$10,WEEKDAY(Q25,2),(Q25&gt;=$M$3)*(Q25&lt;$N$3)+2*(Q25&gt;=$N$3)*(Q25&lt;=$BU$36)))</f>
        <v>8</v>
      </c>
      <c r="BA25" s="83"/>
      <c r="BB25" s="13" cm="1">
        <f t="array" ref="BB25">ISERROR(MATCH(S25,Feiertage!$A$8:$A$19,0))*IF(OR(S25&lt;$M$3,S25&gt;$BU$36),0,INDEX($M$4:$N$10,WEEKDAY(S25,2),(S25&gt;=$M$3)*(S25&lt;$N$3)+2*(S25&gt;=$N$3)*(S25&lt;=$BU$36)))</f>
        <v>8</v>
      </c>
      <c r="BC25" s="83"/>
      <c r="BD25" s="13" cm="1">
        <f t="array" ref="BD25">ISERROR(MATCH(U25,Feiertage!$A$8:$A$19,0))*IF(OR(U25&lt;$M$3,U25&gt;$BU$36),0,INDEX($M$4:$N$10,WEEKDAY(U25,2),(U25&gt;=$M$3)*(U25&lt;$N$3)+2*(U25&gt;=$N$3)*(U25&lt;=$BU$36)))</f>
        <v>8</v>
      </c>
      <c r="BE25" s="83"/>
      <c r="BF25" s="13" cm="1">
        <f t="array" ref="BF25">ISERROR(MATCH(W25,Feiertage!$A$8:$A$19,0))*IF(OR(W25&lt;$M$3,W25&gt;$BU$36),0,INDEX($M$4:$N$10,WEEKDAY(W25,2),(W25&gt;=$M$3)*(W25&lt;$N$3)+2*(W25&gt;=$N$3)*(W25&lt;=$BU$36)))</f>
        <v>0</v>
      </c>
      <c r="BG25" s="83"/>
      <c r="BH25" s="13" cm="1">
        <f t="array" ref="BH25">ISERROR(MATCH(Y25,Feiertage!$A$8:$A$19,0))*IF(OR(Y25&lt;$M$3,Y25&gt;$BU$36),0,INDEX($M$4:$N$10,WEEKDAY(Y25,2),(Y25&gt;=$M$3)*(Y25&lt;$N$3)+2*(Y25&gt;=$N$3)*(Y25&lt;=$BU$36)))</f>
        <v>8</v>
      </c>
      <c r="BI25" s="83"/>
      <c r="BJ25" s="13" cm="1">
        <f t="array" ref="BJ25">ISERROR(MATCH(AA25,Feiertage!$A$8:$A$19,0))*IF(OR(AA25&lt;$M$3,AA25&gt;$BU$36),0,INDEX($M$4:$N$10,WEEKDAY(AA25,2),(AA25&gt;=$M$3)*(AA25&lt;$N$3)+2*(AA25&gt;=$N$3)*(AA25&lt;=$BU$36)))</f>
        <v>5</v>
      </c>
      <c r="BK25" s="83"/>
      <c r="BL25" s="13" cm="1">
        <f t="array" ref="BL25">ISERROR(MATCH(AC25,Feiertage!$A$8:$A$19,0))*IF(OR(AC25&lt;$M$3,AC25&gt;$BU$36),0,INDEX($M$4:$N$10,WEEKDAY(AC25,2),(AC25&gt;=$M$3)*(AC25&lt;$N$3)+2*(AC25&gt;=$N$3)*(AC25&lt;=$BU$36)))</f>
        <v>0</v>
      </c>
      <c r="BM25" s="83"/>
      <c r="BN25" s="13" cm="1">
        <f t="array" ref="BN25">ISERROR(MATCH(AE25,Feiertage!$A$8:$A$19,0))*IF(OR(AE25&lt;$M$3,AE25&gt;$BU$36),0,INDEX($M$4:$N$10,WEEKDAY(AE25,2),(AE25&gt;=$M$3)*(AE25&lt;$N$3)+2*(AE25&gt;=$N$3)*(AE25&lt;=$BU$36)))</f>
        <v>8</v>
      </c>
      <c r="BO25" s="83"/>
      <c r="BP25" s="13" cm="1">
        <f t="array" ref="BP25">ISERROR(MATCH(AG25,Feiertage!$A$8:$A$19,0))*IF(OR(AG25&lt;$M$3,AG25&gt;$BU$36),0,INDEX($M$4:$N$10,WEEKDAY(AG25,2),(AG25&gt;=$M$3)*(AG25&lt;$N$3)+2*(AG25&gt;=$N$3)*(AG25&lt;=$BU$36)))</f>
        <v>0</v>
      </c>
      <c r="BQ25" s="83"/>
      <c r="BR25" s="13" cm="1">
        <f t="array" ref="BR25">ISERROR(MATCH(AI25,Feiertage!$A$8:$A$19,0))*IF(OR(AI25&lt;$M$3,AI25&gt;$BU$36),0,INDEX($M$4:$N$10,WEEKDAY(AI25,2),(AI25&gt;=$M$3)*(AI25&lt;$N$3)+2*(AI25&gt;=$N$3)*(AI25&lt;=$BU$36)))</f>
        <v>0</v>
      </c>
      <c r="BS25" s="83"/>
      <c r="BT25" s="13" cm="1">
        <f t="array" ref="BT25">ISERROR(MATCH(AK25,Feiertage!$A$8:$A$19,0))*IF(OR(AK25&lt;$M$3,AK25&gt;$BU$36),0,INDEX($M$4:$N$10,WEEKDAY(AK25,2),(AK25&gt;=$M$3)*(AK25&lt;$N$3)+2*(AK25&gt;=$N$3)*(AK25&lt;=$BU$36)))</f>
        <v>0</v>
      </c>
      <c r="BU25" s="83"/>
      <c r="BV25" s="13" cm="1">
        <f t="array" ref="BV25">ISERROR(MATCH(AM25,Feiertage!$A$8:$A$19,0))*IF(OR(AM25&lt;$M$3,AM25&gt;$BU$36),0,INDEX($M$4:$N$10,WEEKDAY(AM25,2),(AM25&gt;=$M$3)*(AM25&lt;$N$3)+2*(AM25&gt;=$N$3)*(AM25&lt;=$BU$36)))</f>
        <v>0</v>
      </c>
      <c r="BW25" s="84"/>
      <c r="BZ25" s="162"/>
      <c r="CA25" s="13" cm="1">
        <f t="array" ref="CA25">ISERROR(MATCH(Q25,$AO$3:$AQ$3,0))*IF(OR(Q25&lt;$M$3,Q25&gt;$BU$36),0,INDEX($M$4:$N$10,WEEKDAY(Q25,2),(Q25&gt;=$M$3)*(Q25&lt;$N$3)+2*(Q25&gt;=$N$3)*(Q25&lt;=$BU$36)))</f>
        <v>8</v>
      </c>
      <c r="CB25" s="83"/>
      <c r="CC25" s="13" cm="1">
        <f t="array" ref="CC25">ISERROR(MATCH(S25,$AO$3:$AQ$3,0))*IF(OR(S25&lt;$M$3,S25&gt;$BU$36),0,INDEX($M$4:$N$10,WEEKDAY(S25,2),(S25&gt;=$M$3)*(S25&lt;$N$3)+2*(S25&gt;=$N$3)*(S25&lt;=$BU$36)))</f>
        <v>8</v>
      </c>
      <c r="CD25" s="83"/>
      <c r="CE25" s="13" cm="1">
        <f t="array" ref="CE25">ISERROR(MATCH(U25,$AO$3:$AQ$3,0))*IF(OR(U25&lt;$M$3,U25&gt;$BU$36),0,INDEX($M$4:$N$10,WEEKDAY(U25,2),(U25&gt;=$M$3)*(U25&lt;$N$3)+2*(U25&gt;=$N$3)*(U25&lt;=$BU$36)))</f>
        <v>8</v>
      </c>
      <c r="CF25" s="83"/>
      <c r="CG25" s="13" cm="1">
        <f t="array" ref="CG25">ISERROR(MATCH(W25,$AO$3:$AQ$3,0))*IF(OR(W25&lt;$M$3,W25&gt;$BU$36),0,INDEX($M$4:$N$10,WEEKDAY(W25,2),(W25&gt;=$M$3)*(W25&lt;$N$3)+2*(W25&gt;=$N$3)*(W25&lt;=$BU$36)))</f>
        <v>0</v>
      </c>
      <c r="CH25" s="83"/>
      <c r="CI25" s="13" cm="1">
        <f t="array" ref="CI25">ISERROR(MATCH(Y25,$AO$3:$AQ$3,0))*IF(OR(Y25&lt;$M$3,Y25&gt;$BU$36),0,INDEX($M$4:$N$10,WEEKDAY(Y25,2),(Y25&gt;=$M$3)*(Y25&lt;$N$3)+2*(Y25&gt;=$N$3)*(Y25&lt;=$BU$36)))</f>
        <v>8</v>
      </c>
      <c r="CJ25" s="83"/>
      <c r="CK25" s="13" cm="1">
        <f t="array" ref="CK25">ISERROR(MATCH(AA25,$AO$3:$AQ$3,0))*IF(OR(AA25&lt;$M$3,AA25&gt;$BU$36),0,INDEX($M$4:$N$10,WEEKDAY(AA25,2),(AA25&gt;=$M$3)*(AA25&lt;$N$3)+2*(AA25&gt;=$N$3)*(AA25&lt;=$BU$36)))</f>
        <v>5</v>
      </c>
      <c r="CL25" s="83"/>
      <c r="CM25" s="13" cm="1">
        <f t="array" ref="CM25">ISERROR(MATCH(AC25,$AO$3:$AQ$3,0))*IF(OR(AC25&lt;$M$3,AC25&gt;$BU$36),0,INDEX($M$4:$N$10,WEEKDAY(AC25,2),(AC25&gt;=$M$3)*(AC25&lt;$N$3)+2*(AC25&gt;=$N$3)*(AC25&lt;=$BU$36)))</f>
        <v>0</v>
      </c>
      <c r="CN25" s="83"/>
      <c r="CO25" s="13" cm="1">
        <f t="array" ref="CO25">ISERROR(MATCH(AE25,$AO$3:$AQ$3,0))*IF(OR(AE25&lt;$M$3,AE25&gt;$BU$36),0,INDEX($M$4:$N$10,WEEKDAY(AE25,2),(AE25&gt;=$M$3)*(AE25&lt;$N$3)+2*(AE25&gt;=$N$3)*(AE25&lt;=$BU$36)))</f>
        <v>8</v>
      </c>
      <c r="CP25" s="83"/>
      <c r="CQ25" s="13" cm="1">
        <f t="array" ref="CQ25">ISERROR(MATCH(AG25,$AO$3:$AQ$3,0))*IF(OR(AG25&lt;$M$3,AG25&gt;$BU$36),0,INDEX($M$4:$N$10,WEEKDAY(AG25,2),(AG25&gt;=$M$3)*(AG25&lt;$N$3)+2*(AG25&gt;=$N$3)*(AG25&lt;=$BU$36)))</f>
        <v>0</v>
      </c>
      <c r="CR25" s="83"/>
      <c r="CS25" s="13">
        <v>0</v>
      </c>
      <c r="CT25" s="83"/>
      <c r="CU25" s="13">
        <v>0</v>
      </c>
      <c r="CV25" s="83"/>
      <c r="CW25" s="13">
        <v>0</v>
      </c>
      <c r="CX25" s="84"/>
    </row>
    <row r="26" spans="1:102" ht="14.45" customHeight="1" x14ac:dyDescent="0.25">
      <c r="A26" s="29"/>
      <c r="B26" s="315"/>
      <c r="C26" s="316"/>
      <c r="D26" s="30" t="str" cm="1">
        <f t="array" ref="D26">IF(B26="","",SUMPRODUCT(($Q$2:$AM$32&gt;=A26)*($Q$2:$AM$32&lt;=B26)*($AZ$2:$BV$32&gt;0)))</f>
        <v/>
      </c>
      <c r="G26" s="312">
        <f>DATE($A$1,8,1)</f>
        <v>44774</v>
      </c>
      <c r="H26" s="313"/>
      <c r="I26" s="82">
        <f>COUNTIF($BN$2:$BN$32,"&gt;0")</f>
        <v>23</v>
      </c>
      <c r="J26" s="35">
        <f>IF($D$4="",SUM($CO$2:$CO$32),SUM($BN$2:$BN$32))</f>
        <v>172</v>
      </c>
      <c r="K26" s="34"/>
      <c r="L26" s="32"/>
      <c r="M26" s="36"/>
      <c r="N26" s="37">
        <f>IF($D$4="",(MAX(MIN(EDATE(G26,1),$N$3)-MAX(G26,$M$3),0))/(EDATE(G26,1)-G26)*($D$6*$J26+$H$6)+MAX(MIN(EDATE(G26,1),$BU$36)-MAX(G26,$N$3),0)/(EDATE(G26,1)-G26)*($D$7*$J26+$H$7),(MAX(MIN(EDATE(G26,1),$N$3)-MAX(G26,$M$3),0))/(EDATE(G26,1)-G26)*($D$4+$H$4)+MAX(MIN(EDATE(G26,1),$BU$36)-MAX(G26,$N$3),0)/(EDATE(G26,1)-G26)*($D$5+$H$5))</f>
        <v>2838</v>
      </c>
      <c r="O26" s="76" t="s">
        <v>100</v>
      </c>
      <c r="P26" s="11">
        <f t="shared" si="1"/>
        <v>44586</v>
      </c>
      <c r="Q26" s="12">
        <f t="shared" si="5"/>
        <v>44586</v>
      </c>
      <c r="R26" s="11">
        <f t="shared" si="5"/>
        <v>44617</v>
      </c>
      <c r="S26" s="12">
        <f t="shared" si="4"/>
        <v>44617</v>
      </c>
      <c r="T26" s="11">
        <f t="shared" si="4"/>
        <v>44645</v>
      </c>
      <c r="U26" s="12">
        <f t="shared" si="4"/>
        <v>44645</v>
      </c>
      <c r="V26" s="11">
        <f t="shared" si="4"/>
        <v>44676</v>
      </c>
      <c r="W26" s="12">
        <f t="shared" si="4"/>
        <v>44676</v>
      </c>
      <c r="X26" s="11">
        <f t="shared" si="4"/>
        <v>44706</v>
      </c>
      <c r="Y26" s="12">
        <f t="shared" si="4"/>
        <v>44706</v>
      </c>
      <c r="Z26" s="11">
        <f t="shared" si="4"/>
        <v>44737</v>
      </c>
      <c r="AA26" s="12">
        <f t="shared" si="4"/>
        <v>44737</v>
      </c>
      <c r="AB26" s="11">
        <f t="shared" si="4"/>
        <v>44767</v>
      </c>
      <c r="AC26" s="12">
        <f t="shared" si="4"/>
        <v>44767</v>
      </c>
      <c r="AD26" s="11">
        <f t="shared" si="4"/>
        <v>44798</v>
      </c>
      <c r="AE26" s="12">
        <f t="shared" si="4"/>
        <v>44798</v>
      </c>
      <c r="AF26" s="11">
        <f t="shared" si="4"/>
        <v>44829</v>
      </c>
      <c r="AG26" s="12">
        <f t="shared" si="4"/>
        <v>44829</v>
      </c>
      <c r="AH26" s="11">
        <f t="shared" si="4"/>
        <v>44859</v>
      </c>
      <c r="AI26" s="12">
        <f t="shared" si="4"/>
        <v>44859</v>
      </c>
      <c r="AJ26" s="11">
        <f t="shared" si="4"/>
        <v>44890</v>
      </c>
      <c r="AK26" s="12">
        <f t="shared" si="4"/>
        <v>44890</v>
      </c>
      <c r="AL26" s="11">
        <f t="shared" si="4"/>
        <v>44920</v>
      </c>
      <c r="AM26" s="12">
        <f t="shared" si="4"/>
        <v>44920</v>
      </c>
      <c r="AO26" s="320" t="s">
        <v>79</v>
      </c>
      <c r="AP26" s="320"/>
      <c r="AQ26" s="320"/>
      <c r="AR26" s="320"/>
      <c r="AT26" s="321" t="s">
        <v>81</v>
      </c>
      <c r="AU26" s="321"/>
      <c r="AV26" s="321"/>
      <c r="AW26" s="321"/>
      <c r="AY26" s="162"/>
      <c r="AZ26" s="13" cm="1">
        <f t="array" ref="AZ26">ISERROR(MATCH(Q26,Feiertage!$A$8:$A$19,0))*IF(OR(Q26&lt;$M$3,Q26&gt;$BU$36),0,INDEX($M$4:$N$10,WEEKDAY(Q26,2),(Q26&gt;=$M$3)*(Q26&lt;$N$3)+2*(Q26&gt;=$N$3)*(Q26&lt;=$BU$36)))</f>
        <v>8</v>
      </c>
      <c r="BA26" s="83"/>
      <c r="BB26" s="13" cm="1">
        <f t="array" ref="BB26">ISERROR(MATCH(S26,Feiertage!$A$8:$A$19,0))*IF(OR(S26&lt;$M$3,S26&gt;$BU$36),0,INDEX($M$4:$N$10,WEEKDAY(S26,2),(S26&gt;=$M$3)*(S26&lt;$N$3)+2*(S26&gt;=$N$3)*(S26&lt;=$BU$36)))</f>
        <v>5</v>
      </c>
      <c r="BC26" s="83"/>
      <c r="BD26" s="13" cm="1">
        <f t="array" ref="BD26">ISERROR(MATCH(U26,Feiertage!$A$8:$A$19,0))*IF(OR(U26&lt;$M$3,U26&gt;$BU$36),0,INDEX($M$4:$N$10,WEEKDAY(U26,2),(U26&gt;=$M$3)*(U26&lt;$N$3)+2*(U26&gt;=$N$3)*(U26&lt;=$BU$36)))</f>
        <v>5</v>
      </c>
      <c r="BE26" s="83"/>
      <c r="BF26" s="13" cm="1">
        <f t="array" ref="BF26">ISERROR(MATCH(W26,Feiertage!$A$8:$A$19,0))*IF(OR(W26&lt;$M$3,W26&gt;$BU$36),0,INDEX($M$4:$N$10,WEEKDAY(W26,2),(W26&gt;=$M$3)*(W26&lt;$N$3)+2*(W26&gt;=$N$3)*(W26&lt;=$BU$36)))</f>
        <v>8</v>
      </c>
      <c r="BG26" s="83"/>
      <c r="BH26" s="13" cm="1">
        <f t="array" ref="BH26">ISERROR(MATCH(Y26,Feiertage!$A$8:$A$19,0))*IF(OR(Y26&lt;$M$3,Y26&gt;$BU$36),0,INDEX($M$4:$N$10,WEEKDAY(Y26,2),(Y26&gt;=$M$3)*(Y26&lt;$N$3)+2*(Y26&gt;=$N$3)*(Y26&lt;=$BU$36)))</f>
        <v>8</v>
      </c>
      <c r="BI26" s="83"/>
      <c r="BJ26" s="13" cm="1">
        <f t="array" ref="BJ26">ISERROR(MATCH(AA26,Feiertage!$A$8:$A$19,0))*IF(OR(AA26&lt;$M$3,AA26&gt;$BU$36),0,INDEX($M$4:$N$10,WEEKDAY(AA26,2),(AA26&gt;=$M$3)*(AA26&lt;$N$3)+2*(AA26&gt;=$N$3)*(AA26&lt;=$BU$36)))</f>
        <v>0</v>
      </c>
      <c r="BK26" s="83"/>
      <c r="BL26" s="13" cm="1">
        <f t="array" ref="BL26">ISERROR(MATCH(AC26,Feiertage!$A$8:$A$19,0))*IF(OR(AC26&lt;$M$3,AC26&gt;$BU$36),0,INDEX($M$4:$N$10,WEEKDAY(AC26,2),(AC26&gt;=$M$3)*(AC26&lt;$N$3)+2*(AC26&gt;=$N$3)*(AC26&lt;=$BU$36)))</f>
        <v>8</v>
      </c>
      <c r="BM26" s="83"/>
      <c r="BN26" s="13" cm="1">
        <f t="array" ref="BN26">ISERROR(MATCH(AE26,Feiertage!$A$8:$A$19,0))*IF(OR(AE26&lt;$M$3,AE26&gt;$BU$36),0,INDEX($M$4:$N$10,WEEKDAY(AE26,2),(AE26&gt;=$M$3)*(AE26&lt;$N$3)+2*(AE26&gt;=$N$3)*(AE26&lt;=$BU$36)))</f>
        <v>8</v>
      </c>
      <c r="BO26" s="83"/>
      <c r="BP26" s="13" cm="1">
        <f t="array" ref="BP26">ISERROR(MATCH(AG26,Feiertage!$A$8:$A$19,0))*IF(OR(AG26&lt;$M$3,AG26&gt;$BU$36),0,INDEX($M$4:$N$10,WEEKDAY(AG26,2),(AG26&gt;=$M$3)*(AG26&lt;$N$3)+2*(AG26&gt;=$N$3)*(AG26&lt;=$BU$36)))</f>
        <v>0</v>
      </c>
      <c r="BQ26" s="83"/>
      <c r="BR26" s="13" cm="1">
        <f t="array" ref="BR26">ISERROR(MATCH(AI26,Feiertage!$A$8:$A$19,0))*IF(OR(AI26&lt;$M$3,AI26&gt;$BU$36),0,INDEX($M$4:$N$10,WEEKDAY(AI26,2),(AI26&gt;=$M$3)*(AI26&lt;$N$3)+2*(AI26&gt;=$N$3)*(AI26&lt;=$BU$36)))</f>
        <v>0</v>
      </c>
      <c r="BS26" s="83"/>
      <c r="BT26" s="13" cm="1">
        <f t="array" ref="BT26">ISERROR(MATCH(AK26,Feiertage!$A$8:$A$19,0))*IF(OR(AK26&lt;$M$3,AK26&gt;$BU$36),0,INDEX($M$4:$N$10,WEEKDAY(AK26,2),(AK26&gt;=$M$3)*(AK26&lt;$N$3)+2*(AK26&gt;=$N$3)*(AK26&lt;=$BU$36)))</f>
        <v>0</v>
      </c>
      <c r="BU26" s="83"/>
      <c r="BV26" s="13" cm="1">
        <f t="array" ref="BV26">ISERROR(MATCH(AM26,Feiertage!$A$8:$A$19,0))*IF(OR(AM26&lt;$M$3,AM26&gt;$BU$36),0,INDEX($M$4:$N$10,WEEKDAY(AM26,2),(AM26&gt;=$M$3)*(AM26&lt;$N$3)+2*(AM26&gt;=$N$3)*(AM26&lt;=$BU$36)))</f>
        <v>0</v>
      </c>
      <c r="BW26" s="84"/>
      <c r="BZ26" s="162"/>
      <c r="CA26" s="13" cm="1">
        <f t="array" ref="CA26">ISERROR(MATCH(Q26,$AO$3:$AQ$3,0))*IF(OR(Q26&lt;$M$3,Q26&gt;$BU$36),0,INDEX($M$4:$N$10,WEEKDAY(Q26,2),(Q26&gt;=$M$3)*(Q26&lt;$N$3)+2*(Q26&gt;=$N$3)*(Q26&lt;=$BU$36)))</f>
        <v>8</v>
      </c>
      <c r="CB26" s="83"/>
      <c r="CC26" s="13" cm="1">
        <f t="array" ref="CC26">ISERROR(MATCH(S26,$AO$3:$AQ$3,0))*IF(OR(S26&lt;$M$3,S26&gt;$BU$36),0,INDEX($M$4:$N$10,WEEKDAY(S26,2),(S26&gt;=$M$3)*(S26&lt;$N$3)+2*(S26&gt;=$N$3)*(S26&lt;=$BU$36)))</f>
        <v>5</v>
      </c>
      <c r="CD26" s="83"/>
      <c r="CE26" s="13" cm="1">
        <f t="array" ref="CE26">ISERROR(MATCH(U26,$AO$3:$AQ$3,0))*IF(OR(U26&lt;$M$3,U26&gt;$BU$36),0,INDEX($M$4:$N$10,WEEKDAY(U26,2),(U26&gt;=$M$3)*(U26&lt;$N$3)+2*(U26&gt;=$N$3)*(U26&lt;=$BU$36)))</f>
        <v>5</v>
      </c>
      <c r="CF26" s="83"/>
      <c r="CG26" s="13" cm="1">
        <f t="array" ref="CG26">ISERROR(MATCH(W26,$AO$3:$AQ$3,0))*IF(OR(W26&lt;$M$3,W26&gt;$BU$36),0,INDEX($M$4:$N$10,WEEKDAY(W26,2),(W26&gt;=$M$3)*(W26&lt;$N$3)+2*(W26&gt;=$N$3)*(W26&lt;=$BU$36)))</f>
        <v>8</v>
      </c>
      <c r="CH26" s="83"/>
      <c r="CI26" s="13" cm="1">
        <f t="array" ref="CI26">ISERROR(MATCH(Y26,$AO$3:$AQ$3,0))*IF(OR(Y26&lt;$M$3,Y26&gt;$BU$36),0,INDEX($M$4:$N$10,WEEKDAY(Y26,2),(Y26&gt;=$M$3)*(Y26&lt;$N$3)+2*(Y26&gt;=$N$3)*(Y26&lt;=$BU$36)))</f>
        <v>8</v>
      </c>
      <c r="CJ26" s="83"/>
      <c r="CK26" s="13" cm="1">
        <f t="array" ref="CK26">ISERROR(MATCH(AA26,$AO$3:$AQ$3,0))*IF(OR(AA26&lt;$M$3,AA26&gt;$BU$36),0,INDEX($M$4:$N$10,WEEKDAY(AA26,2),(AA26&gt;=$M$3)*(AA26&lt;$N$3)+2*(AA26&gt;=$N$3)*(AA26&lt;=$BU$36)))</f>
        <v>0</v>
      </c>
      <c r="CL26" s="83"/>
      <c r="CM26" s="13" cm="1">
        <f t="array" ref="CM26">ISERROR(MATCH(AC26,$AO$3:$AQ$3,0))*IF(OR(AC26&lt;$M$3,AC26&gt;$BU$36),0,INDEX($M$4:$N$10,WEEKDAY(AC26,2),(AC26&gt;=$M$3)*(AC26&lt;$N$3)+2*(AC26&gt;=$N$3)*(AC26&lt;=$BU$36)))</f>
        <v>8</v>
      </c>
      <c r="CN26" s="83"/>
      <c r="CO26" s="13" cm="1">
        <f t="array" ref="CO26">ISERROR(MATCH(AE26,$AO$3:$AQ$3,0))*IF(OR(AE26&lt;$M$3,AE26&gt;$BU$36),0,INDEX($M$4:$N$10,WEEKDAY(AE26,2),(AE26&gt;=$M$3)*(AE26&lt;$N$3)+2*(AE26&gt;=$N$3)*(AE26&lt;=$BU$36)))</f>
        <v>8</v>
      </c>
      <c r="CP26" s="83"/>
      <c r="CQ26" s="13" cm="1">
        <f t="array" ref="CQ26">ISERROR(MATCH(AG26,$AO$3:$AQ$3,0))*IF(OR(AG26&lt;$M$3,AG26&gt;$BU$36),0,INDEX($M$4:$N$10,WEEKDAY(AG26,2),(AG26&gt;=$M$3)*(AG26&lt;$N$3)+2*(AG26&gt;=$N$3)*(AG26&lt;=$BU$36)))</f>
        <v>0</v>
      </c>
      <c r="CR26" s="83"/>
      <c r="CS26" s="13">
        <v>0</v>
      </c>
      <c r="CT26" s="83"/>
      <c r="CU26" s="13">
        <v>0</v>
      </c>
      <c r="CV26" s="83"/>
      <c r="CW26" s="13">
        <v>0</v>
      </c>
      <c r="CX26" s="84"/>
    </row>
    <row r="27" spans="1:102" ht="14.45" customHeight="1" x14ac:dyDescent="0.25">
      <c r="A27" s="29"/>
      <c r="B27" s="315"/>
      <c r="C27" s="316"/>
      <c r="D27" s="30" t="str" cm="1">
        <f t="array" ref="D27">IF(B27="","",SUMPRODUCT(($Q$2:$AM$32&gt;=A27)*($Q$2:$AM$32&lt;=B27)*($AZ$2:$BV$32&gt;0)))</f>
        <v/>
      </c>
      <c r="G27" s="312">
        <f>DATE($A$1,9,1)</f>
        <v>44805</v>
      </c>
      <c r="H27" s="313"/>
      <c r="I27" s="82">
        <f>COUNTIF($BP$2:$BP$32,"&gt;0")</f>
        <v>22</v>
      </c>
      <c r="J27" s="35">
        <f>IF($D$4="",SUM($CQ$2:$CQ$32),SUM($BP$2:$BP$32))</f>
        <v>161</v>
      </c>
      <c r="K27" s="34"/>
      <c r="L27" s="32"/>
      <c r="M27" s="36"/>
      <c r="N27" s="37">
        <f t="shared" ref="N27:N30" si="8">IF($D$4="",(MAX(MIN(EDATE(G27,1),$N$3)-MAX(G27,$M$3),0))/(EDATE(G27,1)-G27)*($D$6*$J27+$H$6)+MAX(MIN(EDATE(G27,1),$BU$36)-MAX(G27,$N$3),0)/(EDATE(G27,1)-G27)*($D$7*$J27+$H$7),(MAX(MIN(EDATE(G27,1),$N$3)-MAX(G27,$M$3),0))/(EDATE(G27,1)-G27)*($D$4+$H$4)+MAX(MIN(EDATE(G27,1),$BU$36)-MAX(G27,$N$3),0)/(EDATE(G27,1)-G27)*($D$5+$H$5))</f>
        <v>2656.5</v>
      </c>
      <c r="O27" s="76" t="s">
        <v>100</v>
      </c>
      <c r="P27" s="11">
        <f t="shared" si="1"/>
        <v>44587</v>
      </c>
      <c r="Q27" s="12">
        <f t="shared" si="5"/>
        <v>44587</v>
      </c>
      <c r="R27" s="11">
        <f t="shared" si="5"/>
        <v>44618</v>
      </c>
      <c r="S27" s="12">
        <f t="shared" si="5"/>
        <v>44618</v>
      </c>
      <c r="T27" s="11">
        <f t="shared" si="5"/>
        <v>44646</v>
      </c>
      <c r="U27" s="12">
        <f t="shared" si="5"/>
        <v>44646</v>
      </c>
      <c r="V27" s="11">
        <f t="shared" si="4"/>
        <v>44677</v>
      </c>
      <c r="W27" s="12">
        <f t="shared" si="4"/>
        <v>44677</v>
      </c>
      <c r="X27" s="11">
        <f t="shared" si="4"/>
        <v>44707</v>
      </c>
      <c r="Y27" s="12">
        <f t="shared" ref="Y27:AM31" si="9">IF(MONTH(Y26+1)=MONTH(Y$2),Y26+1,"")</f>
        <v>44707</v>
      </c>
      <c r="Z27" s="11">
        <f t="shared" si="9"/>
        <v>44738</v>
      </c>
      <c r="AA27" s="12">
        <f t="shared" si="9"/>
        <v>44738</v>
      </c>
      <c r="AB27" s="11">
        <f t="shared" si="9"/>
        <v>44768</v>
      </c>
      <c r="AC27" s="12">
        <f t="shared" si="9"/>
        <v>44768</v>
      </c>
      <c r="AD27" s="11">
        <f t="shared" si="9"/>
        <v>44799</v>
      </c>
      <c r="AE27" s="12">
        <f t="shared" si="9"/>
        <v>44799</v>
      </c>
      <c r="AF27" s="11">
        <f t="shared" si="9"/>
        <v>44830</v>
      </c>
      <c r="AG27" s="12">
        <f t="shared" si="9"/>
        <v>44830</v>
      </c>
      <c r="AH27" s="11">
        <f t="shared" si="9"/>
        <v>44860</v>
      </c>
      <c r="AI27" s="12">
        <f t="shared" si="9"/>
        <v>44860</v>
      </c>
      <c r="AJ27" s="11">
        <f t="shared" si="9"/>
        <v>44891</v>
      </c>
      <c r="AK27" s="12">
        <f t="shared" si="9"/>
        <v>44891</v>
      </c>
      <c r="AL27" s="11">
        <f t="shared" si="9"/>
        <v>44921</v>
      </c>
      <c r="AM27" s="12">
        <f t="shared" si="9"/>
        <v>44921</v>
      </c>
      <c r="AO27" s="320"/>
      <c r="AP27" s="320"/>
      <c r="AQ27" s="320"/>
      <c r="AR27" s="320"/>
      <c r="AT27" s="321"/>
      <c r="AU27" s="321"/>
      <c r="AV27" s="321"/>
      <c r="AW27" s="321"/>
      <c r="AY27" s="162"/>
      <c r="AZ27" s="13" cm="1">
        <f t="array" ref="AZ27">ISERROR(MATCH(Q27,Feiertage!$A$8:$A$19,0))*IF(OR(Q27&lt;$M$3,Q27&gt;$BU$36),0,INDEX($M$4:$N$10,WEEKDAY(Q27,2),(Q27&gt;=$M$3)*(Q27&lt;$N$3)+2*(Q27&gt;=$N$3)*(Q27&lt;=$BU$36)))</f>
        <v>8</v>
      </c>
      <c r="BA27" s="83"/>
      <c r="BB27" s="13" cm="1">
        <f t="array" ref="BB27">ISERROR(MATCH(S27,Feiertage!$A$8:$A$19,0))*IF(OR(S27&lt;$M$3,S27&gt;$BU$36),0,INDEX($M$4:$N$10,WEEKDAY(S27,2),(S27&gt;=$M$3)*(S27&lt;$N$3)+2*(S27&gt;=$N$3)*(S27&lt;=$BU$36)))</f>
        <v>0</v>
      </c>
      <c r="BC27" s="83"/>
      <c r="BD27" s="13" cm="1">
        <f t="array" ref="BD27">ISERROR(MATCH(U27,Feiertage!$A$8:$A$19,0))*IF(OR(U27&lt;$M$3,U27&gt;$BU$36),0,INDEX($M$4:$N$10,WEEKDAY(U27,2),(U27&gt;=$M$3)*(U27&lt;$N$3)+2*(U27&gt;=$N$3)*(U27&lt;=$BU$36)))</f>
        <v>0</v>
      </c>
      <c r="BE27" s="83"/>
      <c r="BF27" s="13" cm="1">
        <f t="array" ref="BF27">ISERROR(MATCH(W27,Feiertage!$A$8:$A$19,0))*IF(OR(W27&lt;$M$3,W27&gt;$BU$36),0,INDEX($M$4:$N$10,WEEKDAY(W27,2),(W27&gt;=$M$3)*(W27&lt;$N$3)+2*(W27&gt;=$N$3)*(W27&lt;=$BU$36)))</f>
        <v>8</v>
      </c>
      <c r="BG27" s="83"/>
      <c r="BH27" s="13" cm="1">
        <f t="array" ref="BH27">ISERROR(MATCH(Y27,Feiertage!$A$8:$A$19,0))*IF(OR(Y27&lt;$M$3,Y27&gt;$BU$36),0,INDEX($M$4:$N$10,WEEKDAY(Y27,2),(Y27&gt;=$M$3)*(Y27&lt;$N$3)+2*(Y27&gt;=$N$3)*(Y27&lt;=$BU$36)))</f>
        <v>0</v>
      </c>
      <c r="BI27" s="83"/>
      <c r="BJ27" s="13" cm="1">
        <f t="array" ref="BJ27">ISERROR(MATCH(AA27,Feiertage!$A$8:$A$19,0))*IF(OR(AA27&lt;$M$3,AA27&gt;$BU$36),0,INDEX($M$4:$N$10,WEEKDAY(AA27,2),(AA27&gt;=$M$3)*(AA27&lt;$N$3)+2*(AA27&gt;=$N$3)*(AA27&lt;=$BU$36)))</f>
        <v>0</v>
      </c>
      <c r="BK27" s="83"/>
      <c r="BL27" s="13" cm="1">
        <f t="array" ref="BL27">ISERROR(MATCH(AC27,Feiertage!$A$8:$A$19,0))*IF(OR(AC27&lt;$M$3,AC27&gt;$BU$36),0,INDEX($M$4:$N$10,WEEKDAY(AC27,2),(AC27&gt;=$M$3)*(AC27&lt;$N$3)+2*(AC27&gt;=$N$3)*(AC27&lt;=$BU$36)))</f>
        <v>8</v>
      </c>
      <c r="BM27" s="83"/>
      <c r="BN27" s="13" cm="1">
        <f t="array" ref="BN27">ISERROR(MATCH(AE27,Feiertage!$A$8:$A$19,0))*IF(OR(AE27&lt;$M$3,AE27&gt;$BU$36),0,INDEX($M$4:$N$10,WEEKDAY(AE27,2),(AE27&gt;=$M$3)*(AE27&lt;$N$3)+2*(AE27&gt;=$N$3)*(AE27&lt;=$BU$36)))</f>
        <v>5</v>
      </c>
      <c r="BO27" s="83"/>
      <c r="BP27" s="13" cm="1">
        <f t="array" ref="BP27">ISERROR(MATCH(AG27,Feiertage!$A$8:$A$19,0))*IF(OR(AG27&lt;$M$3,AG27&gt;$BU$36),0,INDEX($M$4:$N$10,WEEKDAY(AG27,2),(AG27&gt;=$M$3)*(AG27&lt;$N$3)+2*(AG27&gt;=$N$3)*(AG27&lt;=$BU$36)))</f>
        <v>8</v>
      </c>
      <c r="BQ27" s="83"/>
      <c r="BR27" s="13" cm="1">
        <f t="array" ref="BR27">ISERROR(MATCH(AI27,Feiertage!$A$8:$A$19,0))*IF(OR(AI27&lt;$M$3,AI27&gt;$BU$36),0,INDEX($M$4:$N$10,WEEKDAY(AI27,2),(AI27&gt;=$M$3)*(AI27&lt;$N$3)+2*(AI27&gt;=$N$3)*(AI27&lt;=$BU$36)))</f>
        <v>0</v>
      </c>
      <c r="BS27" s="83"/>
      <c r="BT27" s="13" cm="1">
        <f t="array" ref="BT27">ISERROR(MATCH(AK27,Feiertage!$A$8:$A$19,0))*IF(OR(AK27&lt;$M$3,AK27&gt;$BU$36),0,INDEX($M$4:$N$10,WEEKDAY(AK27,2),(AK27&gt;=$M$3)*(AK27&lt;$N$3)+2*(AK27&gt;=$N$3)*(AK27&lt;=$BU$36)))</f>
        <v>0</v>
      </c>
      <c r="BU27" s="83"/>
      <c r="BV27" s="13" cm="1">
        <f t="array" ref="BV27">ISERROR(MATCH(AM27,Feiertage!$A$8:$A$19,0))*IF(OR(AM27&lt;$M$3,AM27&gt;$BU$36),0,INDEX($M$4:$N$10,WEEKDAY(AM27,2),(AM27&gt;=$M$3)*(AM27&lt;$N$3)+2*(AM27&gt;=$N$3)*(AM27&lt;=$BU$36)))</f>
        <v>0</v>
      </c>
      <c r="BW27" s="84"/>
      <c r="BZ27" s="162"/>
      <c r="CA27" s="13" cm="1">
        <f t="array" ref="CA27">ISERROR(MATCH(Q27,$AO$3:$AQ$3,0))*IF(OR(Q27&lt;$M$3,Q27&gt;$BU$36),0,INDEX($M$4:$N$10,WEEKDAY(Q27,2),(Q27&gt;=$M$3)*(Q27&lt;$N$3)+2*(Q27&gt;=$N$3)*(Q27&lt;=$BU$36)))</f>
        <v>8</v>
      </c>
      <c r="CB27" s="83"/>
      <c r="CC27" s="13" cm="1">
        <f t="array" ref="CC27">ISERROR(MATCH(S27,$AO$3:$AQ$3,0))*IF(OR(S27&lt;$M$3,S27&gt;$BU$36),0,INDEX($M$4:$N$10,WEEKDAY(S27,2),(S27&gt;=$M$3)*(S27&lt;$N$3)+2*(S27&gt;=$N$3)*(S27&lt;=$BU$36)))</f>
        <v>0</v>
      </c>
      <c r="CD27" s="83"/>
      <c r="CE27" s="13" cm="1">
        <f t="array" ref="CE27">ISERROR(MATCH(U27,$AO$3:$AQ$3,0))*IF(OR(U27&lt;$M$3,U27&gt;$BU$36),0,INDEX($M$4:$N$10,WEEKDAY(U27,2),(U27&gt;=$M$3)*(U27&lt;$N$3)+2*(U27&gt;=$N$3)*(U27&lt;=$BU$36)))</f>
        <v>0</v>
      </c>
      <c r="CF27" s="83"/>
      <c r="CG27" s="13" cm="1">
        <f t="array" ref="CG27">ISERROR(MATCH(W27,$AO$3:$AQ$3,0))*IF(OR(W27&lt;$M$3,W27&gt;$BU$36),0,INDEX($M$4:$N$10,WEEKDAY(W27,2),(W27&gt;=$M$3)*(W27&lt;$N$3)+2*(W27&gt;=$N$3)*(W27&lt;=$BU$36)))</f>
        <v>8</v>
      </c>
      <c r="CH27" s="83"/>
      <c r="CI27" s="13" cm="1">
        <f t="array" ref="CI27">ISERROR(MATCH(Y27,$AO$3:$AQ$3,0))*IF(OR(Y27&lt;$M$3,Y27&gt;$BU$36),0,INDEX($M$4:$N$10,WEEKDAY(Y27,2),(Y27&gt;=$M$3)*(Y27&lt;$N$3)+2*(Y27&gt;=$N$3)*(Y27&lt;=$BU$36)))</f>
        <v>8</v>
      </c>
      <c r="CJ27" s="83"/>
      <c r="CK27" s="13" cm="1">
        <f t="array" ref="CK27">ISERROR(MATCH(AA27,$AO$3:$AQ$3,0))*IF(OR(AA27&lt;$M$3,AA27&gt;$BU$36),0,INDEX($M$4:$N$10,WEEKDAY(AA27,2),(AA27&gt;=$M$3)*(AA27&lt;$N$3)+2*(AA27&gt;=$N$3)*(AA27&lt;=$BU$36)))</f>
        <v>0</v>
      </c>
      <c r="CL27" s="83"/>
      <c r="CM27" s="13" cm="1">
        <f t="array" ref="CM27">ISERROR(MATCH(AC27,$AO$3:$AQ$3,0))*IF(OR(AC27&lt;$M$3,AC27&gt;$BU$36),0,INDEX($M$4:$N$10,WEEKDAY(AC27,2),(AC27&gt;=$M$3)*(AC27&lt;$N$3)+2*(AC27&gt;=$N$3)*(AC27&lt;=$BU$36)))</f>
        <v>8</v>
      </c>
      <c r="CN27" s="83"/>
      <c r="CO27" s="13" cm="1">
        <f t="array" ref="CO27">ISERROR(MATCH(AE27,$AO$3:$AQ$3,0))*IF(OR(AE27&lt;$M$3,AE27&gt;$BU$36),0,INDEX($M$4:$N$10,WEEKDAY(AE27,2),(AE27&gt;=$M$3)*(AE27&lt;$N$3)+2*(AE27&gt;=$N$3)*(AE27&lt;=$BU$36)))</f>
        <v>5</v>
      </c>
      <c r="CP27" s="83"/>
      <c r="CQ27" s="13" cm="1">
        <f t="array" ref="CQ27">ISERROR(MATCH(AG27,$AO$3:$AQ$3,0))*IF(OR(AG27&lt;$M$3,AG27&gt;$BU$36),0,INDEX($M$4:$N$10,WEEKDAY(AG27,2),(AG27&gt;=$M$3)*(AG27&lt;$N$3)+2*(AG27&gt;=$N$3)*(AG27&lt;=$BU$36)))</f>
        <v>8</v>
      </c>
      <c r="CR27" s="83"/>
      <c r="CS27" s="13">
        <v>0</v>
      </c>
      <c r="CT27" s="83"/>
      <c r="CU27" s="13">
        <v>0</v>
      </c>
      <c r="CV27" s="83"/>
      <c r="CW27" s="13">
        <v>0</v>
      </c>
      <c r="CX27" s="84"/>
    </row>
    <row r="28" spans="1:102" ht="14.45" customHeight="1" x14ac:dyDescent="0.25">
      <c r="A28" s="29"/>
      <c r="B28" s="315"/>
      <c r="C28" s="316"/>
      <c r="D28" s="30" t="str" cm="1">
        <f t="array" ref="D28">IF(B28="","",SUMPRODUCT(($Q$2:$AM$32&gt;=A28)*($Q$2:$AM$32&lt;=B28)*($AZ$2:$BV$32&gt;0)))</f>
        <v/>
      </c>
      <c r="G28" s="312">
        <f>DATE($A$1,10,1)</f>
        <v>44835</v>
      </c>
      <c r="H28" s="313"/>
      <c r="I28" s="82">
        <v>0</v>
      </c>
      <c r="J28" s="35">
        <f>IF($D$4="",SUM($CS$2:$CS$32),SUM($BR$2:$BR$32))</f>
        <v>0</v>
      </c>
      <c r="K28" s="34"/>
      <c r="L28" s="32"/>
      <c r="M28" s="36"/>
      <c r="N28" s="37">
        <f t="shared" si="8"/>
        <v>0</v>
      </c>
      <c r="O28" s="76"/>
      <c r="P28" s="11">
        <f t="shared" si="1"/>
        <v>44588</v>
      </c>
      <c r="Q28" s="12">
        <f t="shared" si="5"/>
        <v>44588</v>
      </c>
      <c r="R28" s="11">
        <f t="shared" si="5"/>
        <v>44619</v>
      </c>
      <c r="S28" s="12">
        <f t="shared" si="5"/>
        <v>44619</v>
      </c>
      <c r="T28" s="11">
        <f t="shared" si="5"/>
        <v>44647</v>
      </c>
      <c r="U28" s="12">
        <f t="shared" si="5"/>
        <v>44647</v>
      </c>
      <c r="V28" s="11">
        <f t="shared" si="5"/>
        <v>44678</v>
      </c>
      <c r="W28" s="12">
        <f t="shared" si="5"/>
        <v>44678</v>
      </c>
      <c r="X28" s="11">
        <f t="shared" si="5"/>
        <v>44708</v>
      </c>
      <c r="Y28" s="12">
        <f t="shared" si="5"/>
        <v>44708</v>
      </c>
      <c r="Z28" s="11">
        <f t="shared" si="5"/>
        <v>44739</v>
      </c>
      <c r="AA28" s="12">
        <f t="shared" si="5"/>
        <v>44739</v>
      </c>
      <c r="AB28" s="11">
        <f t="shared" si="5"/>
        <v>44769</v>
      </c>
      <c r="AC28" s="12">
        <f t="shared" si="5"/>
        <v>44769</v>
      </c>
      <c r="AD28" s="11">
        <f t="shared" si="5"/>
        <v>44800</v>
      </c>
      <c r="AE28" s="12">
        <f t="shared" si="5"/>
        <v>44800</v>
      </c>
      <c r="AF28" s="11">
        <f t="shared" si="5"/>
        <v>44831</v>
      </c>
      <c r="AG28" s="12">
        <f t="shared" si="9"/>
        <v>44831</v>
      </c>
      <c r="AH28" s="11">
        <f t="shared" si="9"/>
        <v>44861</v>
      </c>
      <c r="AI28" s="12">
        <f t="shared" si="9"/>
        <v>44861</v>
      </c>
      <c r="AJ28" s="11">
        <f t="shared" si="9"/>
        <v>44892</v>
      </c>
      <c r="AK28" s="12">
        <f t="shared" si="9"/>
        <v>44892</v>
      </c>
      <c r="AL28" s="11">
        <f t="shared" si="9"/>
        <v>44922</v>
      </c>
      <c r="AM28" s="12">
        <f t="shared" si="9"/>
        <v>44922</v>
      </c>
      <c r="AO28" s="318" t="s">
        <v>55</v>
      </c>
      <c r="AP28" s="318"/>
      <c r="AQ28" s="318" t="s">
        <v>56</v>
      </c>
      <c r="AR28" s="318"/>
      <c r="AT28" s="319" t="s">
        <v>55</v>
      </c>
      <c r="AU28" s="319"/>
      <c r="AV28" s="319" t="s">
        <v>56</v>
      </c>
      <c r="AW28" s="319"/>
      <c r="AY28" s="162"/>
      <c r="AZ28" s="13" cm="1">
        <f t="array" ref="AZ28">ISERROR(MATCH(Q28,Feiertage!$A$8:$A$19,0))*IF(OR(Q28&lt;$M$3,Q28&gt;$BU$36),0,INDEX($M$4:$N$10,WEEKDAY(Q28,2),(Q28&gt;=$M$3)*(Q28&lt;$N$3)+2*(Q28&gt;=$N$3)*(Q28&lt;=$BU$36)))</f>
        <v>8</v>
      </c>
      <c r="BA28" s="83"/>
      <c r="BB28" s="13" cm="1">
        <f t="array" ref="BB28">ISERROR(MATCH(S28,Feiertage!$A$8:$A$19,0))*IF(OR(S28&lt;$M$3,S28&gt;$BU$36),0,INDEX($M$4:$N$10,WEEKDAY(S28,2),(S28&gt;=$M$3)*(S28&lt;$N$3)+2*(S28&gt;=$N$3)*(S28&lt;=$BU$36)))</f>
        <v>0</v>
      </c>
      <c r="BC28" s="83"/>
      <c r="BD28" s="13" cm="1">
        <f t="array" ref="BD28">ISERROR(MATCH(U28,Feiertage!$A$8:$A$19,0))*IF(OR(U28&lt;$M$3,U28&gt;$BU$36),0,INDEX($M$4:$N$10,WEEKDAY(U28,2),(U28&gt;=$M$3)*(U28&lt;$N$3)+2*(U28&gt;=$N$3)*(U28&lt;=$BU$36)))</f>
        <v>0</v>
      </c>
      <c r="BE28" s="83"/>
      <c r="BF28" s="13" cm="1">
        <f t="array" ref="BF28">ISERROR(MATCH(W28,Feiertage!$A$8:$A$19,0))*IF(OR(W28&lt;$M$3,W28&gt;$BU$36),0,INDEX($M$4:$N$10,WEEKDAY(W28,2),(W28&gt;=$M$3)*(W28&lt;$N$3)+2*(W28&gt;=$N$3)*(W28&lt;=$BU$36)))</f>
        <v>8</v>
      </c>
      <c r="BG28" s="83"/>
      <c r="BH28" s="13" cm="1">
        <f t="array" ref="BH28">ISERROR(MATCH(Y28,Feiertage!$A$8:$A$19,0))*IF(OR(Y28&lt;$M$3,Y28&gt;$BU$36),0,INDEX($M$4:$N$10,WEEKDAY(Y28,2),(Y28&gt;=$M$3)*(Y28&lt;$N$3)+2*(Y28&gt;=$N$3)*(Y28&lt;=$BU$36)))</f>
        <v>5</v>
      </c>
      <c r="BI28" s="83"/>
      <c r="BJ28" s="13" cm="1">
        <f t="array" ref="BJ28">ISERROR(MATCH(AA28,Feiertage!$A$8:$A$19,0))*IF(OR(AA28&lt;$M$3,AA28&gt;$BU$36),0,INDEX($M$4:$N$10,WEEKDAY(AA28,2),(AA28&gt;=$M$3)*(AA28&lt;$N$3)+2*(AA28&gt;=$N$3)*(AA28&lt;=$BU$36)))</f>
        <v>8</v>
      </c>
      <c r="BK28" s="83"/>
      <c r="BL28" s="13" cm="1">
        <f t="array" ref="BL28">ISERROR(MATCH(AC28,Feiertage!$A$8:$A$19,0))*IF(OR(AC28&lt;$M$3,AC28&gt;$BU$36),0,INDEX($M$4:$N$10,WEEKDAY(AC28,2),(AC28&gt;=$M$3)*(AC28&lt;$N$3)+2*(AC28&gt;=$N$3)*(AC28&lt;=$BU$36)))</f>
        <v>8</v>
      </c>
      <c r="BM28" s="83"/>
      <c r="BN28" s="13" cm="1">
        <f t="array" ref="BN28">ISERROR(MATCH(AE28,Feiertage!$A$8:$A$19,0))*IF(OR(AE28&lt;$M$3,AE28&gt;$BU$36),0,INDEX($M$4:$N$10,WEEKDAY(AE28,2),(AE28&gt;=$M$3)*(AE28&lt;$N$3)+2*(AE28&gt;=$N$3)*(AE28&lt;=$BU$36)))</f>
        <v>0</v>
      </c>
      <c r="BO28" s="83"/>
      <c r="BP28" s="13" cm="1">
        <f t="array" ref="BP28">ISERROR(MATCH(AG28,Feiertage!$A$8:$A$19,0))*IF(OR(AG28&lt;$M$3,AG28&gt;$BU$36),0,INDEX($M$4:$N$10,WEEKDAY(AG28,2),(AG28&gt;=$M$3)*(AG28&lt;$N$3)+2*(AG28&gt;=$N$3)*(AG28&lt;=$BU$36)))</f>
        <v>8</v>
      </c>
      <c r="BQ28" s="83"/>
      <c r="BR28" s="13" cm="1">
        <f t="array" ref="BR28">ISERROR(MATCH(AI28,Feiertage!$A$8:$A$19,0))*IF(OR(AI28&lt;$M$3,AI28&gt;$BU$36),0,INDEX($M$4:$N$10,WEEKDAY(AI28,2),(AI28&gt;=$M$3)*(AI28&lt;$N$3)+2*(AI28&gt;=$N$3)*(AI28&lt;=$BU$36)))</f>
        <v>0</v>
      </c>
      <c r="BS28" s="83"/>
      <c r="BT28" s="13" cm="1">
        <f t="array" ref="BT28">ISERROR(MATCH(AK28,Feiertage!$A$8:$A$19,0))*IF(OR(AK28&lt;$M$3,AK28&gt;$BU$36),0,INDEX($M$4:$N$10,WEEKDAY(AK28,2),(AK28&gt;=$M$3)*(AK28&lt;$N$3)+2*(AK28&gt;=$N$3)*(AK28&lt;=$BU$36)))</f>
        <v>0</v>
      </c>
      <c r="BU28" s="83"/>
      <c r="BV28" s="13" cm="1">
        <f t="array" ref="BV28">ISERROR(MATCH(AM28,Feiertage!$A$8:$A$19,0))*IF(OR(AM28&lt;$M$3,AM28&gt;$BU$36),0,INDEX($M$4:$N$10,WEEKDAY(AM28,2),(AM28&gt;=$M$3)*(AM28&lt;$N$3)+2*(AM28&gt;=$N$3)*(AM28&lt;=$BU$36)))</f>
        <v>0</v>
      </c>
      <c r="BW28" s="84"/>
      <c r="BZ28" s="162"/>
      <c r="CA28" s="13" cm="1">
        <f t="array" ref="CA28">ISERROR(MATCH(Q28,$AO$3:$AQ$3,0))*IF(OR(Q28&lt;$M$3,Q28&gt;$BU$36),0,INDEX($M$4:$N$10,WEEKDAY(Q28,2),(Q28&gt;=$M$3)*(Q28&lt;$N$3)+2*(Q28&gt;=$N$3)*(Q28&lt;=$BU$36)))</f>
        <v>8</v>
      </c>
      <c r="CB28" s="83"/>
      <c r="CC28" s="13" cm="1">
        <f t="array" ref="CC28">ISERROR(MATCH(S28,$AO$3:$AQ$3,0))*IF(OR(S28&lt;$M$3,S28&gt;$BU$36),0,INDEX($M$4:$N$10,WEEKDAY(S28,2),(S28&gt;=$M$3)*(S28&lt;$N$3)+2*(S28&gt;=$N$3)*(S28&lt;=$BU$36)))</f>
        <v>0</v>
      </c>
      <c r="CD28" s="83"/>
      <c r="CE28" s="13" cm="1">
        <f t="array" ref="CE28">ISERROR(MATCH(U28,$AO$3:$AQ$3,0))*IF(OR(U28&lt;$M$3,U28&gt;$BU$36),0,INDEX($M$4:$N$10,WEEKDAY(U28,2),(U28&gt;=$M$3)*(U28&lt;$N$3)+2*(U28&gt;=$N$3)*(U28&lt;=$BU$36)))</f>
        <v>0</v>
      </c>
      <c r="CF28" s="83"/>
      <c r="CG28" s="13" cm="1">
        <f t="array" ref="CG28">ISERROR(MATCH(W28,$AO$3:$AQ$3,0))*IF(OR(W28&lt;$M$3,W28&gt;$BU$36),0,INDEX($M$4:$N$10,WEEKDAY(W28,2),(W28&gt;=$M$3)*(W28&lt;$N$3)+2*(W28&gt;=$N$3)*(W28&lt;=$BU$36)))</f>
        <v>8</v>
      </c>
      <c r="CH28" s="83"/>
      <c r="CI28" s="13" cm="1">
        <f t="array" ref="CI28">ISERROR(MATCH(Y28,$AO$3:$AQ$3,0))*IF(OR(Y28&lt;$M$3,Y28&gt;$BU$36),0,INDEX($M$4:$N$10,WEEKDAY(Y28,2),(Y28&gt;=$M$3)*(Y28&lt;$N$3)+2*(Y28&gt;=$N$3)*(Y28&lt;=$BU$36)))</f>
        <v>5</v>
      </c>
      <c r="CJ28" s="83"/>
      <c r="CK28" s="13" cm="1">
        <f t="array" ref="CK28">ISERROR(MATCH(AA28,$AO$3:$AQ$3,0))*IF(OR(AA28&lt;$M$3,AA28&gt;$BU$36),0,INDEX($M$4:$N$10,WEEKDAY(AA28,2),(AA28&gt;=$M$3)*(AA28&lt;$N$3)+2*(AA28&gt;=$N$3)*(AA28&lt;=$BU$36)))</f>
        <v>8</v>
      </c>
      <c r="CL28" s="83"/>
      <c r="CM28" s="13" cm="1">
        <f t="array" ref="CM28">ISERROR(MATCH(AC28,$AO$3:$AQ$3,0))*IF(OR(AC28&lt;$M$3,AC28&gt;$BU$36),0,INDEX($M$4:$N$10,WEEKDAY(AC28,2),(AC28&gt;=$M$3)*(AC28&lt;$N$3)+2*(AC28&gt;=$N$3)*(AC28&lt;=$BU$36)))</f>
        <v>8</v>
      </c>
      <c r="CN28" s="83"/>
      <c r="CO28" s="13" cm="1">
        <f t="array" ref="CO28">ISERROR(MATCH(AE28,$AO$3:$AQ$3,0))*IF(OR(AE28&lt;$M$3,AE28&gt;$BU$36),0,INDEX($M$4:$N$10,WEEKDAY(AE28,2),(AE28&gt;=$M$3)*(AE28&lt;$N$3)+2*(AE28&gt;=$N$3)*(AE28&lt;=$BU$36)))</f>
        <v>0</v>
      </c>
      <c r="CP28" s="83"/>
      <c r="CQ28" s="13" cm="1">
        <f t="array" ref="CQ28">ISERROR(MATCH(AG28,$AO$3:$AQ$3,0))*IF(OR(AG28&lt;$M$3,AG28&gt;$BU$36),0,INDEX($M$4:$N$10,WEEKDAY(AG28,2),(AG28&gt;=$M$3)*(AG28&lt;$N$3)+2*(AG28&gt;=$N$3)*(AG28&lt;=$BU$36)))</f>
        <v>8</v>
      </c>
      <c r="CR28" s="83"/>
      <c r="CS28" s="13">
        <v>0</v>
      </c>
      <c r="CT28" s="83"/>
      <c r="CU28" s="13">
        <v>0</v>
      </c>
      <c r="CV28" s="83"/>
      <c r="CW28" s="13">
        <v>0</v>
      </c>
      <c r="CX28" s="84"/>
    </row>
    <row r="29" spans="1:102" ht="14.45" customHeight="1" x14ac:dyDescent="0.25">
      <c r="A29" s="29"/>
      <c r="B29" s="315"/>
      <c r="C29" s="316"/>
      <c r="D29" s="30" t="str" cm="1">
        <f t="array" ref="D29">IF(B29="","",SUMPRODUCT(($Q$2:$AM$32&gt;=A29)*($Q$2:$AM$32&lt;=B29)*($AZ$2:$BV$32&gt;0)))</f>
        <v/>
      </c>
      <c r="G29" s="312">
        <f>DATE($A$1,11,1)</f>
        <v>44866</v>
      </c>
      <c r="H29" s="313"/>
      <c r="I29" s="82">
        <v>0</v>
      </c>
      <c r="J29" s="35">
        <f>IF($D$4="",SUM($CU$2:$CU$32),SUM($BT$2:$BT$32))</f>
        <v>0</v>
      </c>
      <c r="K29" s="34"/>
      <c r="L29" s="32"/>
      <c r="M29" s="36"/>
      <c r="N29" s="37">
        <f t="shared" si="8"/>
        <v>0</v>
      </c>
      <c r="O29" s="76"/>
      <c r="P29" s="11">
        <f t="shared" si="1"/>
        <v>44589</v>
      </c>
      <c r="Q29" s="12">
        <f t="shared" si="5"/>
        <v>44589</v>
      </c>
      <c r="R29" s="11">
        <f t="shared" si="5"/>
        <v>44620</v>
      </c>
      <c r="S29" s="12">
        <f t="shared" si="5"/>
        <v>44620</v>
      </c>
      <c r="T29" s="11">
        <f t="shared" si="5"/>
        <v>44648</v>
      </c>
      <c r="U29" s="12">
        <f t="shared" si="5"/>
        <v>44648</v>
      </c>
      <c r="V29" s="11">
        <f t="shared" si="5"/>
        <v>44679</v>
      </c>
      <c r="W29" s="12">
        <f t="shared" si="5"/>
        <v>44679</v>
      </c>
      <c r="X29" s="11">
        <f t="shared" si="5"/>
        <v>44709</v>
      </c>
      <c r="Y29" s="12">
        <f t="shared" si="5"/>
        <v>44709</v>
      </c>
      <c r="Z29" s="11">
        <f t="shared" si="5"/>
        <v>44740</v>
      </c>
      <c r="AA29" s="12">
        <f t="shared" si="5"/>
        <v>44740</v>
      </c>
      <c r="AB29" s="11">
        <f t="shared" si="5"/>
        <v>44770</v>
      </c>
      <c r="AC29" s="12">
        <f t="shared" si="5"/>
        <v>44770</v>
      </c>
      <c r="AD29" s="11">
        <f t="shared" si="5"/>
        <v>44801</v>
      </c>
      <c r="AE29" s="12">
        <f t="shared" si="5"/>
        <v>44801</v>
      </c>
      <c r="AF29" s="11">
        <f t="shared" si="5"/>
        <v>44832</v>
      </c>
      <c r="AG29" s="12">
        <f t="shared" si="9"/>
        <v>44832</v>
      </c>
      <c r="AH29" s="11">
        <f t="shared" si="9"/>
        <v>44862</v>
      </c>
      <c r="AI29" s="12">
        <f t="shared" si="9"/>
        <v>44862</v>
      </c>
      <c r="AJ29" s="11">
        <f t="shared" si="9"/>
        <v>44893</v>
      </c>
      <c r="AK29" s="12">
        <f t="shared" si="9"/>
        <v>44893</v>
      </c>
      <c r="AL29" s="11">
        <f t="shared" si="9"/>
        <v>44923</v>
      </c>
      <c r="AM29" s="12">
        <f t="shared" si="9"/>
        <v>44923</v>
      </c>
      <c r="AO29" s="308"/>
      <c r="AP29" s="308"/>
      <c r="AQ29" s="308"/>
      <c r="AR29" s="308"/>
      <c r="AT29" s="317" t="str">
        <f>(IF(ISNUMBER($AV$29),DATE(A1,1,1),""))</f>
        <v/>
      </c>
      <c r="AU29" s="317"/>
      <c r="AV29" s="317" t="str">
        <f>IF(AND(B10&gt;BR36,B10&lt;BR40),B10-1,"")</f>
        <v/>
      </c>
      <c r="AW29" s="317"/>
      <c r="AY29" s="162"/>
      <c r="AZ29" s="13" cm="1">
        <f t="array" ref="AZ29">ISERROR(MATCH(Q29,Feiertage!$A$8:$A$19,0))*IF(OR(Q29&lt;$M$3,Q29&gt;$BU$36),0,INDEX($M$4:$N$10,WEEKDAY(Q29,2),(Q29&gt;=$M$3)*(Q29&lt;$N$3)+2*(Q29&gt;=$N$3)*(Q29&lt;=$BU$36)))</f>
        <v>5</v>
      </c>
      <c r="BA29" s="83"/>
      <c r="BB29" s="13" cm="1">
        <f t="array" ref="BB29">ISERROR(MATCH(S29,Feiertage!$A$8:$A$19,0))*IF(OR(S29&lt;$M$3,S29&gt;$BU$36),0,INDEX($M$4:$N$10,WEEKDAY(S29,2),(S29&gt;=$M$3)*(S29&lt;$N$3)+2*(S29&gt;=$N$3)*(S29&lt;=$BU$36)))</f>
        <v>8</v>
      </c>
      <c r="BC29" s="83"/>
      <c r="BD29" s="13" cm="1">
        <f t="array" ref="BD29">ISERROR(MATCH(U29,Feiertage!$A$8:$A$19,0))*IF(OR(U29&lt;$M$3,U29&gt;$BU$36),0,INDEX($M$4:$N$10,WEEKDAY(U29,2),(U29&gt;=$M$3)*(U29&lt;$N$3)+2*(U29&gt;=$N$3)*(U29&lt;=$BU$36)))</f>
        <v>8</v>
      </c>
      <c r="BE29" s="83"/>
      <c r="BF29" s="13" cm="1">
        <f t="array" ref="BF29">ISERROR(MATCH(W29,Feiertage!$A$8:$A$19,0))*IF(OR(W29&lt;$M$3,W29&gt;$BU$36),0,INDEX($M$4:$N$10,WEEKDAY(W29,2),(W29&gt;=$M$3)*(W29&lt;$N$3)+2*(W29&gt;=$N$3)*(W29&lt;=$BU$36)))</f>
        <v>8</v>
      </c>
      <c r="BG29" s="83"/>
      <c r="BH29" s="13" cm="1">
        <f t="array" ref="BH29">ISERROR(MATCH(Y29,Feiertage!$A$8:$A$19,0))*IF(OR(Y29&lt;$M$3,Y29&gt;$BU$36),0,INDEX($M$4:$N$10,WEEKDAY(Y29,2),(Y29&gt;=$M$3)*(Y29&lt;$N$3)+2*(Y29&gt;=$N$3)*(Y29&lt;=$BU$36)))</f>
        <v>0</v>
      </c>
      <c r="BI29" s="83"/>
      <c r="BJ29" s="13" cm="1">
        <f t="array" ref="BJ29">ISERROR(MATCH(AA29,Feiertage!$A$8:$A$19,0))*IF(OR(AA29&lt;$M$3,AA29&gt;$BU$36),0,INDEX($M$4:$N$10,WEEKDAY(AA29,2),(AA29&gt;=$M$3)*(AA29&lt;$N$3)+2*(AA29&gt;=$N$3)*(AA29&lt;=$BU$36)))</f>
        <v>8</v>
      </c>
      <c r="BK29" s="83"/>
      <c r="BL29" s="13" cm="1">
        <f t="array" ref="BL29">ISERROR(MATCH(AC29,Feiertage!$A$8:$A$19,0))*IF(OR(AC29&lt;$M$3,AC29&gt;$BU$36),0,INDEX($M$4:$N$10,WEEKDAY(AC29,2),(AC29&gt;=$M$3)*(AC29&lt;$N$3)+2*(AC29&gt;=$N$3)*(AC29&lt;=$BU$36)))</f>
        <v>8</v>
      </c>
      <c r="BM29" s="83"/>
      <c r="BN29" s="13" cm="1">
        <f t="array" ref="BN29">ISERROR(MATCH(AE29,Feiertage!$A$8:$A$19,0))*IF(OR(AE29&lt;$M$3,AE29&gt;$BU$36),0,INDEX($M$4:$N$10,WEEKDAY(AE29,2),(AE29&gt;=$M$3)*(AE29&lt;$N$3)+2*(AE29&gt;=$N$3)*(AE29&lt;=$BU$36)))</f>
        <v>0</v>
      </c>
      <c r="BO29" s="83"/>
      <c r="BP29" s="13" cm="1">
        <f t="array" ref="BP29">ISERROR(MATCH(AG29,Feiertage!$A$8:$A$19,0))*IF(OR(AG29&lt;$M$3,AG29&gt;$BU$36),0,INDEX($M$4:$N$10,WEEKDAY(AG29,2),(AG29&gt;=$M$3)*(AG29&lt;$N$3)+2*(AG29&gt;=$N$3)*(AG29&lt;=$BU$36)))</f>
        <v>8</v>
      </c>
      <c r="BQ29" s="83"/>
      <c r="BR29" s="13" cm="1">
        <f t="array" ref="BR29">ISERROR(MATCH(AI29,Feiertage!$A$8:$A$19,0))*IF(OR(AI29&lt;$M$3,AI29&gt;$BU$36),0,INDEX($M$4:$N$10,WEEKDAY(AI29,2),(AI29&gt;=$M$3)*(AI29&lt;$N$3)+2*(AI29&gt;=$N$3)*(AI29&lt;=$BU$36)))</f>
        <v>0</v>
      </c>
      <c r="BS29" s="83"/>
      <c r="BT29" s="13" cm="1">
        <f t="array" ref="BT29">ISERROR(MATCH(AK29,Feiertage!$A$8:$A$19,0))*IF(OR(AK29&lt;$M$3,AK29&gt;$BU$36),0,INDEX($M$4:$N$10,WEEKDAY(AK29,2),(AK29&gt;=$M$3)*(AK29&lt;$N$3)+2*(AK29&gt;=$N$3)*(AK29&lt;=$BU$36)))</f>
        <v>0</v>
      </c>
      <c r="BU29" s="83"/>
      <c r="BV29" s="13" cm="1">
        <f t="array" ref="BV29">ISERROR(MATCH(AM29,Feiertage!$A$8:$A$19,0))*IF(OR(AM29&lt;$M$3,AM29&gt;$BU$36),0,INDEX($M$4:$N$10,WEEKDAY(AM29,2),(AM29&gt;=$M$3)*(AM29&lt;$N$3)+2*(AM29&gt;=$N$3)*(AM29&lt;=$BU$36)))</f>
        <v>0</v>
      </c>
      <c r="BW29" s="84"/>
      <c r="BZ29" s="162"/>
      <c r="CA29" s="13" cm="1">
        <f t="array" ref="CA29">ISERROR(MATCH(Q29,$AO$3:$AQ$3,0))*IF(OR(Q29&lt;$M$3,Q29&gt;$BU$36),0,INDEX($M$4:$N$10,WEEKDAY(Q29,2),(Q29&gt;=$M$3)*(Q29&lt;$N$3)+2*(Q29&gt;=$N$3)*(Q29&lt;=$BU$36)))</f>
        <v>5</v>
      </c>
      <c r="CB29" s="83"/>
      <c r="CC29" s="13" cm="1">
        <f t="array" ref="CC29">ISERROR(MATCH(S29,$AO$3:$AQ$3,0))*IF(OR(S29&lt;$M$3,S29&gt;$BU$36),0,INDEX($M$4:$N$10,WEEKDAY(S29,2),(S29&gt;=$M$3)*(S29&lt;$N$3)+2*(S29&gt;=$N$3)*(S29&lt;=$BU$36)))</f>
        <v>8</v>
      </c>
      <c r="CD29" s="83"/>
      <c r="CE29" s="13" cm="1">
        <f t="array" ref="CE29">ISERROR(MATCH(U29,$AO$3:$AQ$3,0))*IF(OR(U29&lt;$M$3,U29&gt;$BU$36),0,INDEX($M$4:$N$10,WEEKDAY(U29,2),(U29&gt;=$M$3)*(U29&lt;$N$3)+2*(U29&gt;=$N$3)*(U29&lt;=$BU$36)))</f>
        <v>8</v>
      </c>
      <c r="CF29" s="83"/>
      <c r="CG29" s="13" cm="1">
        <f t="array" ref="CG29">ISERROR(MATCH(W29,$AO$3:$AQ$3,0))*IF(OR(W29&lt;$M$3,W29&gt;$BU$36),0,INDEX($M$4:$N$10,WEEKDAY(W29,2),(W29&gt;=$M$3)*(W29&lt;$N$3)+2*(W29&gt;=$N$3)*(W29&lt;=$BU$36)))</f>
        <v>8</v>
      </c>
      <c r="CH29" s="83"/>
      <c r="CI29" s="13" cm="1">
        <f t="array" ref="CI29">ISERROR(MATCH(Y29,$AO$3:$AQ$3,0))*IF(OR(Y29&lt;$M$3,Y29&gt;$BU$36),0,INDEX($M$4:$N$10,WEEKDAY(Y29,2),(Y29&gt;=$M$3)*(Y29&lt;$N$3)+2*(Y29&gt;=$N$3)*(Y29&lt;=$BU$36)))</f>
        <v>0</v>
      </c>
      <c r="CJ29" s="83"/>
      <c r="CK29" s="13" cm="1">
        <f t="array" ref="CK29">ISERROR(MATCH(AA29,$AO$3:$AQ$3,0))*IF(OR(AA29&lt;$M$3,AA29&gt;$BU$36),0,INDEX($M$4:$N$10,WEEKDAY(AA29,2),(AA29&gt;=$M$3)*(AA29&lt;$N$3)+2*(AA29&gt;=$N$3)*(AA29&lt;=$BU$36)))</f>
        <v>8</v>
      </c>
      <c r="CL29" s="83"/>
      <c r="CM29" s="13" cm="1">
        <f t="array" ref="CM29">ISERROR(MATCH(AC29,$AO$3:$AQ$3,0))*IF(OR(AC29&lt;$M$3,AC29&gt;$BU$36),0,INDEX($M$4:$N$10,WEEKDAY(AC29,2),(AC29&gt;=$M$3)*(AC29&lt;$N$3)+2*(AC29&gt;=$N$3)*(AC29&lt;=$BU$36)))</f>
        <v>8</v>
      </c>
      <c r="CN29" s="83"/>
      <c r="CO29" s="13" cm="1">
        <f t="array" ref="CO29">ISERROR(MATCH(AE29,$AO$3:$AQ$3,0))*IF(OR(AE29&lt;$M$3,AE29&gt;$BU$36),0,INDEX($M$4:$N$10,WEEKDAY(AE29,2),(AE29&gt;=$M$3)*(AE29&lt;$N$3)+2*(AE29&gt;=$N$3)*(AE29&lt;=$BU$36)))</f>
        <v>0</v>
      </c>
      <c r="CP29" s="83"/>
      <c r="CQ29" s="13" cm="1">
        <f t="array" ref="CQ29">ISERROR(MATCH(AG29,$AO$3:$AQ$3,0))*IF(OR(AG29&lt;$M$3,AG29&gt;$BU$36),0,INDEX($M$4:$N$10,WEEKDAY(AG29,2),(AG29&gt;=$M$3)*(AG29&lt;$N$3)+2*(AG29&gt;=$N$3)*(AG29&lt;=$BU$36)))</f>
        <v>8</v>
      </c>
      <c r="CR29" s="83"/>
      <c r="CS29" s="13">
        <v>0</v>
      </c>
      <c r="CT29" s="83"/>
      <c r="CU29" s="13">
        <v>0</v>
      </c>
      <c r="CV29" s="83"/>
      <c r="CW29" s="13">
        <v>0</v>
      </c>
      <c r="CX29" s="84"/>
    </row>
    <row r="30" spans="1:102" ht="14.45" customHeight="1" x14ac:dyDescent="0.25">
      <c r="A30" s="311" t="s">
        <v>62</v>
      </c>
      <c r="B30" s="311"/>
      <c r="C30" s="311"/>
      <c r="D30" s="53">
        <f>SUM(D15:D29)</f>
        <v>27</v>
      </c>
      <c r="G30" s="312">
        <f>DATE($A$1,12,1)</f>
        <v>44896</v>
      </c>
      <c r="H30" s="313"/>
      <c r="I30" s="82">
        <v>0</v>
      </c>
      <c r="J30" s="35">
        <f>IF($D$4="",SUM($CW$2:$CW$32),SUM($BV$2:$BV$32))</f>
        <v>0</v>
      </c>
      <c r="K30" s="34"/>
      <c r="L30" s="32"/>
      <c r="M30" s="36"/>
      <c r="N30" s="37">
        <f t="shared" si="8"/>
        <v>0</v>
      </c>
      <c r="P30" s="11">
        <f t="shared" si="1"/>
        <v>44590</v>
      </c>
      <c r="Q30" s="12">
        <f t="shared" si="5"/>
        <v>44590</v>
      </c>
      <c r="R30" s="11" t="str">
        <f t="shared" si="5"/>
        <v/>
      </c>
      <c r="S30" s="12" t="str">
        <f t="shared" si="5"/>
        <v/>
      </c>
      <c r="T30" s="11">
        <f t="shared" si="5"/>
        <v>44649</v>
      </c>
      <c r="U30" s="12">
        <f t="shared" si="5"/>
        <v>44649</v>
      </c>
      <c r="V30" s="11">
        <f t="shared" si="5"/>
        <v>44680</v>
      </c>
      <c r="W30" s="12">
        <f t="shared" si="5"/>
        <v>44680</v>
      </c>
      <c r="X30" s="11">
        <f t="shared" si="5"/>
        <v>44710</v>
      </c>
      <c r="Y30" s="12">
        <f t="shared" si="5"/>
        <v>44710</v>
      </c>
      <c r="Z30" s="11">
        <f t="shared" si="5"/>
        <v>44741</v>
      </c>
      <c r="AA30" s="12">
        <f t="shared" si="5"/>
        <v>44741</v>
      </c>
      <c r="AB30" s="11">
        <f t="shared" si="5"/>
        <v>44771</v>
      </c>
      <c r="AC30" s="12">
        <f t="shared" si="5"/>
        <v>44771</v>
      </c>
      <c r="AD30" s="11">
        <f t="shared" si="5"/>
        <v>44802</v>
      </c>
      <c r="AE30" s="12">
        <f t="shared" si="5"/>
        <v>44802</v>
      </c>
      <c r="AF30" s="11">
        <f t="shared" si="5"/>
        <v>44833</v>
      </c>
      <c r="AG30" s="12">
        <f t="shared" si="9"/>
        <v>44833</v>
      </c>
      <c r="AH30" s="11">
        <f t="shared" si="9"/>
        <v>44863</v>
      </c>
      <c r="AI30" s="12">
        <f t="shared" si="9"/>
        <v>44863</v>
      </c>
      <c r="AJ30" s="11">
        <f t="shared" si="9"/>
        <v>44894</v>
      </c>
      <c r="AK30" s="12">
        <f t="shared" si="9"/>
        <v>44894</v>
      </c>
      <c r="AL30" s="11">
        <f t="shared" si="9"/>
        <v>44924</v>
      </c>
      <c r="AM30" s="12">
        <f t="shared" si="9"/>
        <v>44924</v>
      </c>
      <c r="AO30" s="303"/>
      <c r="AP30" s="303"/>
      <c r="AQ30" s="303"/>
      <c r="AR30" s="303"/>
      <c r="AT30" s="314">
        <f>IF($B$11="","",B11+1)</f>
        <v>44835</v>
      </c>
      <c r="AU30" s="314"/>
      <c r="AV30" s="314">
        <f>IF(ISNUMBER($AT$30),DATE(A1,12,31),"")</f>
        <v>44926</v>
      </c>
      <c r="AW30" s="314"/>
      <c r="AY30" s="162"/>
      <c r="AZ30" s="13" cm="1">
        <f t="array" ref="AZ30">ISERROR(MATCH(Q30,Feiertage!$A$8:$A$19,0))*IF(OR(Q30&lt;$M$3,Q30&gt;$BU$36),0,INDEX($M$4:$N$10,WEEKDAY(Q30,2),(Q30&gt;=$M$3)*(Q30&lt;$N$3)+2*(Q30&gt;=$N$3)*(Q30&lt;=$BU$36)))</f>
        <v>0</v>
      </c>
      <c r="BA30" s="83"/>
      <c r="BB30" s="13" cm="1">
        <f t="array" ref="BB30">ISERROR(MATCH(S30,Feiertage!$A$8:$A$19,0))*IF(OR(S30&lt;$M$3,S30&gt;$BU$36),0,INDEX($M$4:$N$10,WEEKDAY(S30,2),(S30&gt;=$M$3)*(S30&lt;$N$3)+2*(S30&gt;=$N$3)*(S30&lt;=$BU$36)))</f>
        <v>0</v>
      </c>
      <c r="BC30" s="83"/>
      <c r="BD30" s="13" cm="1">
        <f t="array" ref="BD30">ISERROR(MATCH(U30,Feiertage!$A$8:$A$19,0))*IF(OR(U30&lt;$M$3,U30&gt;$BU$36),0,INDEX($M$4:$N$10,WEEKDAY(U30,2),(U30&gt;=$M$3)*(U30&lt;$N$3)+2*(U30&gt;=$N$3)*(U30&lt;=$BU$36)))</f>
        <v>8</v>
      </c>
      <c r="BE30" s="83"/>
      <c r="BF30" s="13" cm="1">
        <f t="array" ref="BF30">ISERROR(MATCH(W30,Feiertage!$A$8:$A$19,0))*IF(OR(W30&lt;$M$3,W30&gt;$BU$36),0,INDEX($M$4:$N$10,WEEKDAY(W30,2),(W30&gt;=$M$3)*(W30&lt;$N$3)+2*(W30&gt;=$N$3)*(W30&lt;=$BU$36)))</f>
        <v>5</v>
      </c>
      <c r="BG30" s="83"/>
      <c r="BH30" s="13" cm="1">
        <f t="array" ref="BH30">ISERROR(MATCH(Y30,Feiertage!$A$8:$A$19,0))*IF(OR(Y30&lt;$M$3,Y30&gt;$BU$36),0,INDEX($M$4:$N$10,WEEKDAY(Y30,2),(Y30&gt;=$M$3)*(Y30&lt;$N$3)+2*(Y30&gt;=$N$3)*(Y30&lt;=$BU$36)))</f>
        <v>0</v>
      </c>
      <c r="BI30" s="83"/>
      <c r="BJ30" s="13" cm="1">
        <f t="array" ref="BJ30">ISERROR(MATCH(AA30,Feiertage!$A$8:$A$19,0))*IF(OR(AA30&lt;$M$3,AA30&gt;$BU$36),0,INDEX($M$4:$N$10,WEEKDAY(AA30,2),(AA30&gt;=$M$3)*(AA30&lt;$N$3)+2*(AA30&gt;=$N$3)*(AA30&lt;=$BU$36)))</f>
        <v>8</v>
      </c>
      <c r="BK30" s="83"/>
      <c r="BL30" s="13" cm="1">
        <f t="array" ref="BL30">ISERROR(MATCH(AC30,Feiertage!$A$8:$A$19,0))*IF(OR(AC30&lt;$M$3,AC30&gt;$BU$36),0,INDEX($M$4:$N$10,WEEKDAY(AC30,2),(AC30&gt;=$M$3)*(AC30&lt;$N$3)+2*(AC30&gt;=$N$3)*(AC30&lt;=$BU$36)))</f>
        <v>5</v>
      </c>
      <c r="BM30" s="83"/>
      <c r="BN30" s="13" cm="1">
        <f t="array" ref="BN30">ISERROR(MATCH(AE30,Feiertage!$A$8:$A$19,0))*IF(OR(AE30&lt;$M$3,AE30&gt;$BU$36),0,INDEX($M$4:$N$10,WEEKDAY(AE30,2),(AE30&gt;=$M$3)*(AE30&lt;$N$3)+2*(AE30&gt;=$N$3)*(AE30&lt;=$BU$36)))</f>
        <v>8</v>
      </c>
      <c r="BO30" s="83"/>
      <c r="BP30" s="13" cm="1">
        <f t="array" ref="BP30">ISERROR(MATCH(AG30,Feiertage!$A$8:$A$19,0))*IF(OR(AG30&lt;$M$3,AG30&gt;$BU$36),0,INDEX($M$4:$N$10,WEEKDAY(AG30,2),(AG30&gt;=$M$3)*(AG30&lt;$N$3)+2*(AG30&gt;=$N$3)*(AG30&lt;=$BU$36)))</f>
        <v>8</v>
      </c>
      <c r="BQ30" s="83"/>
      <c r="BR30" s="13" cm="1">
        <f t="array" ref="BR30">ISERROR(MATCH(AI30,Feiertage!$A$8:$A$19,0))*IF(OR(AI30&lt;$M$3,AI30&gt;$BU$36),0,INDEX($M$4:$N$10,WEEKDAY(AI30,2),(AI30&gt;=$M$3)*(AI30&lt;$N$3)+2*(AI30&gt;=$N$3)*(AI30&lt;=$BU$36)))</f>
        <v>0</v>
      </c>
      <c r="BS30" s="83"/>
      <c r="BT30" s="13" cm="1">
        <f t="array" ref="BT30">ISERROR(MATCH(AK30,Feiertage!$A$8:$A$19,0))*IF(OR(AK30&lt;$M$3,AK30&gt;$BU$36),0,INDEX($M$4:$N$10,WEEKDAY(AK30,2),(AK30&gt;=$M$3)*(AK30&lt;$N$3)+2*(AK30&gt;=$N$3)*(AK30&lt;=$BU$36)))</f>
        <v>0</v>
      </c>
      <c r="BU30" s="83"/>
      <c r="BV30" s="13" cm="1">
        <f t="array" ref="BV30">ISERROR(MATCH(AM30,Feiertage!$A$8:$A$19,0))*IF(OR(AM30&lt;$M$3,AM30&gt;$BU$36),0,INDEX($M$4:$N$10,WEEKDAY(AM30,2),(AM30&gt;=$M$3)*(AM30&lt;$N$3)+2*(AM30&gt;=$N$3)*(AM30&lt;=$BU$36)))</f>
        <v>0</v>
      </c>
      <c r="BW30" s="84"/>
      <c r="BZ30" s="162"/>
      <c r="CA30" s="13" cm="1">
        <f t="array" ref="CA30">ISERROR(MATCH(Q30,$AO$3:$AQ$3,0))*IF(OR(Q30&lt;$M$3,Q30&gt;$BU$36),0,INDEX($M$4:$N$10,WEEKDAY(Q30,2),(Q30&gt;=$M$3)*(Q30&lt;$N$3)+2*(Q30&gt;=$N$3)*(Q30&lt;=$BU$36)))</f>
        <v>0</v>
      </c>
      <c r="CB30" s="83"/>
      <c r="CC30" s="13" cm="1">
        <f t="array" ref="CC30">ISERROR(MATCH(S30,$AO$3:$AQ$3,0))*IF(OR(S30&lt;$M$3,S30&gt;$BU$36),0,INDEX($M$4:$N$10,WEEKDAY(S30,2),(S30&gt;=$M$3)*(S30&lt;$N$3)+2*(S30&gt;=$N$3)*(S30&lt;=$BU$36)))</f>
        <v>0</v>
      </c>
      <c r="CD30" s="83"/>
      <c r="CE30" s="13" cm="1">
        <f t="array" ref="CE30">ISERROR(MATCH(U30,$AO$3:$AQ$3,0))*IF(OR(U30&lt;$M$3,U30&gt;$BU$36),0,INDEX($M$4:$N$10,WEEKDAY(U30,2),(U30&gt;=$M$3)*(U30&lt;$N$3)+2*(U30&gt;=$N$3)*(U30&lt;=$BU$36)))</f>
        <v>8</v>
      </c>
      <c r="CF30" s="83"/>
      <c r="CG30" s="13" cm="1">
        <f t="array" ref="CG30">ISERROR(MATCH(W30,$AO$3:$AQ$3,0))*IF(OR(W30&lt;$M$3,W30&gt;$BU$36),0,INDEX($M$4:$N$10,WEEKDAY(W30,2),(W30&gt;=$M$3)*(W30&lt;$N$3)+2*(W30&gt;=$N$3)*(W30&lt;=$BU$36)))</f>
        <v>5</v>
      </c>
      <c r="CH30" s="83"/>
      <c r="CI30" s="13" cm="1">
        <f t="array" ref="CI30">ISERROR(MATCH(Y30,$AO$3:$AQ$3,0))*IF(OR(Y30&lt;$M$3,Y30&gt;$BU$36),0,INDEX($M$4:$N$10,WEEKDAY(Y30,2),(Y30&gt;=$M$3)*(Y30&lt;$N$3)+2*(Y30&gt;=$N$3)*(Y30&lt;=$BU$36)))</f>
        <v>0</v>
      </c>
      <c r="CJ30" s="83"/>
      <c r="CK30" s="13" cm="1">
        <f t="array" ref="CK30">ISERROR(MATCH(AA30,$AO$3:$AQ$3,0))*IF(OR(AA30&lt;$M$3,AA30&gt;$BU$36),0,INDEX($M$4:$N$10,WEEKDAY(AA30,2),(AA30&gt;=$M$3)*(AA30&lt;$N$3)+2*(AA30&gt;=$N$3)*(AA30&lt;=$BU$36)))</f>
        <v>8</v>
      </c>
      <c r="CL30" s="83"/>
      <c r="CM30" s="13" cm="1">
        <f t="array" ref="CM30">ISERROR(MATCH(AC30,$AO$3:$AQ$3,0))*IF(OR(AC30&lt;$M$3,AC30&gt;$BU$36),0,INDEX($M$4:$N$10,WEEKDAY(AC30,2),(AC30&gt;=$M$3)*(AC30&lt;$N$3)+2*(AC30&gt;=$N$3)*(AC30&lt;=$BU$36)))</f>
        <v>5</v>
      </c>
      <c r="CN30" s="83"/>
      <c r="CO30" s="13" cm="1">
        <f t="array" ref="CO30">ISERROR(MATCH(AE30,$AO$3:$AQ$3,0))*IF(OR(AE30&lt;$M$3,AE30&gt;$BU$36),0,INDEX($M$4:$N$10,WEEKDAY(AE30,2),(AE30&gt;=$M$3)*(AE30&lt;$N$3)+2*(AE30&gt;=$N$3)*(AE30&lt;=$BU$36)))</f>
        <v>8</v>
      </c>
      <c r="CP30" s="83"/>
      <c r="CQ30" s="13" cm="1">
        <f t="array" ref="CQ30">ISERROR(MATCH(AG30,$AO$3:$AQ$3,0))*IF(OR(AG30&lt;$M$3,AG30&gt;$BU$36),0,INDEX($M$4:$N$10,WEEKDAY(AG30,2),(AG30&gt;=$M$3)*(AG30&lt;$N$3)+2*(AG30&gt;=$N$3)*(AG30&lt;=$BU$36)))</f>
        <v>8</v>
      </c>
      <c r="CR30" s="83"/>
      <c r="CS30" s="13">
        <v>0</v>
      </c>
      <c r="CT30" s="83"/>
      <c r="CU30" s="13">
        <v>0</v>
      </c>
      <c r="CV30" s="83"/>
      <c r="CW30" s="13">
        <v>0</v>
      </c>
      <c r="CX30" s="84"/>
    </row>
    <row r="31" spans="1:102" ht="14.45" customHeight="1" x14ac:dyDescent="0.25">
      <c r="A31" s="81" t="s">
        <v>63</v>
      </c>
      <c r="B31" s="301">
        <f>H10</f>
        <v>23</v>
      </c>
      <c r="C31" s="302"/>
      <c r="D31" s="54">
        <v>4</v>
      </c>
      <c r="G31" s="306" t="s">
        <v>64</v>
      </c>
      <c r="H31" s="307"/>
      <c r="I31" s="38">
        <f>SUM(I19:I30)</f>
        <v>191</v>
      </c>
      <c r="J31" s="39">
        <f>SUM(J19:J30)</f>
        <v>1443</v>
      </c>
      <c r="K31" s="40"/>
      <c r="L31" s="40"/>
      <c r="M31" s="41"/>
      <c r="N31" s="42">
        <f>SUM(N19:N30)</f>
        <v>23095.5</v>
      </c>
      <c r="P31" s="11">
        <f t="shared" si="1"/>
        <v>44591</v>
      </c>
      <c r="Q31" s="12">
        <f>IF(MONTH(Q30+1)=MONTH(Q$2),Q30+1,"")</f>
        <v>44591</v>
      </c>
      <c r="R31" s="11"/>
      <c r="S31" s="12" t="str">
        <f>IF(MONTH(S29+2)=MONTH(S$2),S29+2,"")</f>
        <v/>
      </c>
      <c r="T31" s="11">
        <f t="shared" si="5"/>
        <v>44650</v>
      </c>
      <c r="U31" s="12">
        <f t="shared" si="5"/>
        <v>44650</v>
      </c>
      <c r="V31" s="11">
        <f t="shared" si="5"/>
        <v>44681</v>
      </c>
      <c r="W31" s="12">
        <f t="shared" si="5"/>
        <v>44681</v>
      </c>
      <c r="X31" s="11">
        <f t="shared" si="5"/>
        <v>44711</v>
      </c>
      <c r="Y31" s="12">
        <f t="shared" si="5"/>
        <v>44711</v>
      </c>
      <c r="Z31" s="11">
        <f t="shared" si="5"/>
        <v>44742</v>
      </c>
      <c r="AA31" s="12">
        <f t="shared" si="5"/>
        <v>44742</v>
      </c>
      <c r="AB31" s="11">
        <f t="shared" si="5"/>
        <v>44772</v>
      </c>
      <c r="AC31" s="12">
        <f t="shared" si="5"/>
        <v>44772</v>
      </c>
      <c r="AD31" s="11">
        <f t="shared" si="5"/>
        <v>44803</v>
      </c>
      <c r="AE31" s="12">
        <f t="shared" si="5"/>
        <v>44803</v>
      </c>
      <c r="AF31" s="11">
        <f t="shared" si="5"/>
        <v>44834</v>
      </c>
      <c r="AG31" s="12">
        <f t="shared" si="9"/>
        <v>44834</v>
      </c>
      <c r="AH31" s="11">
        <f t="shared" si="9"/>
        <v>44864</v>
      </c>
      <c r="AI31" s="12">
        <f t="shared" si="9"/>
        <v>44864</v>
      </c>
      <c r="AJ31" s="11">
        <f t="shared" si="9"/>
        <v>44895</v>
      </c>
      <c r="AK31" s="12">
        <f t="shared" si="9"/>
        <v>44895</v>
      </c>
      <c r="AL31" s="11">
        <f t="shared" si="9"/>
        <v>44925</v>
      </c>
      <c r="AM31" s="12">
        <f t="shared" si="9"/>
        <v>44925</v>
      </c>
      <c r="AO31" s="308"/>
      <c r="AP31" s="308"/>
      <c r="AQ31" s="308"/>
      <c r="AR31" s="308"/>
      <c r="AT31" s="309"/>
      <c r="AU31" s="310"/>
      <c r="AV31" s="309"/>
      <c r="AW31" s="310"/>
      <c r="AY31" s="162"/>
      <c r="AZ31" s="13" cm="1">
        <f t="array" ref="AZ31">ISERROR(MATCH(Q31,Feiertage!$A$8:$A$19,0))*IF(OR(Q31&lt;$M$3,Q31&gt;$BU$36),0,INDEX($M$4:$N$10,WEEKDAY(Q31,2),(Q31&gt;=$M$3)*(Q31&lt;$N$3)+2*(Q31&gt;=$N$3)*(Q31&lt;=$BU$36)))</f>
        <v>0</v>
      </c>
      <c r="BA31" s="83"/>
      <c r="BB31" s="13" cm="1">
        <f t="array" ref="BB31">ISERROR(MATCH(S31,Feiertage!$A$8:$A$19,0))*IF(OR(S31&lt;$M$3,S31&gt;$BU$36),0,INDEX($M$4:$N$10,WEEKDAY(S31,2),(S31&gt;=$M$3)*(S31&lt;$N$3)+2*(S31&gt;=$N$3)*(S31&lt;=$BU$36)))</f>
        <v>0</v>
      </c>
      <c r="BC31" s="83"/>
      <c r="BD31" s="13" cm="1">
        <f t="array" ref="BD31">ISERROR(MATCH(U31,Feiertage!$A$8:$A$19,0))*IF(OR(U31&lt;$M$3,U31&gt;$BU$36),0,INDEX($M$4:$N$10,WEEKDAY(U31,2),(U31&gt;=$M$3)*(U31&lt;$N$3)+2*(U31&gt;=$N$3)*(U31&lt;=$BU$36)))</f>
        <v>8</v>
      </c>
      <c r="BE31" s="83"/>
      <c r="BF31" s="13" cm="1">
        <f t="array" ref="BF31">ISERROR(MATCH(W31,Feiertage!$A$8:$A$19,0))*IF(OR(W31&lt;$M$3,W31&gt;$BU$36),0,INDEX($M$4:$N$10,WEEKDAY(W31,2),(W31&gt;=$M$3)*(W31&lt;$N$3)+2*(W31&gt;=$N$3)*(W31&lt;=$BU$36)))</f>
        <v>0</v>
      </c>
      <c r="BG31" s="83"/>
      <c r="BH31" s="13" cm="1">
        <f t="array" ref="BH31">ISERROR(MATCH(Y31,Feiertage!$A$8:$A$19,0))*IF(OR(Y31&lt;$M$3,Y31&gt;$BU$36),0,INDEX($M$4:$N$10,WEEKDAY(Y31,2),(Y31&gt;=$M$3)*(Y31&lt;$N$3)+2*(Y31&gt;=$N$3)*(Y31&lt;=$BU$36)))</f>
        <v>8</v>
      </c>
      <c r="BI31" s="83"/>
      <c r="BJ31" s="13" cm="1">
        <f t="array" ref="BJ31">ISERROR(MATCH(AA31,Feiertage!$A$8:$A$19,0))*IF(OR(AA31&lt;$M$3,AA31&gt;$BU$36),0,INDEX($M$4:$N$10,WEEKDAY(AA31,2),(AA31&gt;=$M$3)*(AA31&lt;$N$3)+2*(AA31&gt;=$N$3)*(AA31&lt;=$BU$36)))</f>
        <v>8</v>
      </c>
      <c r="BK31" s="83"/>
      <c r="BL31" s="13" cm="1">
        <f t="array" ref="BL31">ISERROR(MATCH(AC31,Feiertage!$A$8:$A$19,0))*IF(OR(AC31&lt;$M$3,AC31&gt;$BU$36),0,INDEX($M$4:$N$10,WEEKDAY(AC31,2),(AC31&gt;=$M$3)*(AC31&lt;$N$3)+2*(AC31&gt;=$N$3)*(AC31&lt;=$BU$36)))</f>
        <v>0</v>
      </c>
      <c r="BM31" s="83"/>
      <c r="BN31" s="13" cm="1">
        <f t="array" ref="BN31">ISERROR(MATCH(AE31,Feiertage!$A$8:$A$19,0))*IF(OR(AE31&lt;$M$3,AE31&gt;$BU$36),0,INDEX($M$4:$N$10,WEEKDAY(AE31,2),(AE31&gt;=$M$3)*(AE31&lt;$N$3)+2*(AE31&gt;=$N$3)*(AE31&lt;=$BU$36)))</f>
        <v>8</v>
      </c>
      <c r="BO31" s="83"/>
      <c r="BP31" s="13" cm="1">
        <f t="array" ref="BP31">ISERROR(MATCH(AG31,Feiertage!$A$8:$A$19,0))*IF(OR(AG31&lt;$M$3,AG31&gt;$BU$36),0,INDEX($M$4:$N$10,WEEKDAY(AG31,2),(AG31&gt;=$M$3)*(AG31&lt;$N$3)+2*(AG31&gt;=$N$3)*(AG31&lt;=$BU$36)))</f>
        <v>5</v>
      </c>
      <c r="BQ31" s="83"/>
      <c r="BR31" s="13" cm="1">
        <f t="array" ref="BR31">ISERROR(MATCH(AI31,Feiertage!$A$8:$A$19,0))*IF(OR(AI31&lt;$M$3,AI31&gt;$BU$36),0,INDEX($M$4:$N$10,WEEKDAY(AI31,2),(AI31&gt;=$M$3)*(AI31&lt;$N$3)+2*(AI31&gt;=$N$3)*(AI31&lt;=$BU$36)))</f>
        <v>0</v>
      </c>
      <c r="BS31" s="83"/>
      <c r="BT31" s="13" cm="1">
        <f t="array" ref="BT31">ISERROR(MATCH(AK31,Feiertage!$A$8:$A$19,0))*IF(OR(AK31&lt;$M$3,AK31&gt;$BU$36),0,INDEX($M$4:$N$10,WEEKDAY(AK31,2),(AK31&gt;=$M$3)*(AK31&lt;$N$3)+2*(AK31&gt;=$N$3)*(AK31&lt;=$BU$36)))</f>
        <v>0</v>
      </c>
      <c r="BU31" s="83"/>
      <c r="BV31" s="13" cm="1">
        <f t="array" ref="BV31">ISERROR(MATCH(AM31,Feiertage!$A$8:$A$19,0))*IF(OR(AM31&lt;$M$3,AM31&gt;$BU$36),0,INDEX($M$4:$N$10,WEEKDAY(AM31,2),(AM31&gt;=$M$3)*(AM31&lt;$N$3)+2*(AM31&gt;=$N$3)*(AM31&lt;=$BU$36)))</f>
        <v>0</v>
      </c>
      <c r="BW31" s="84"/>
      <c r="BZ31" s="162"/>
      <c r="CA31" s="13" cm="1">
        <f t="array" ref="CA31">ISERROR(MATCH(Q31,$AO$3:$AQ$3,0))*IF(OR(Q31&lt;$M$3,Q31&gt;$BU$36),0,INDEX($M$4:$N$10,WEEKDAY(Q31,2),(Q31&gt;=$M$3)*(Q31&lt;$N$3)+2*(Q31&gt;=$N$3)*(Q31&lt;=$BU$36)))</f>
        <v>0</v>
      </c>
      <c r="CB31" s="83"/>
      <c r="CC31" s="13" cm="1">
        <f t="array" ref="CC31">ISERROR(MATCH(S31,$AO$3:$AQ$3,0))*IF(OR(S31&lt;$M$3,S31&gt;$BU$36),0,INDEX($M$4:$N$10,WEEKDAY(S31,2),(S31&gt;=$M$3)*(S31&lt;$N$3)+2*(S31&gt;=$N$3)*(S31&lt;=$BU$36)))</f>
        <v>0</v>
      </c>
      <c r="CD31" s="83"/>
      <c r="CE31" s="13" cm="1">
        <f t="array" ref="CE31">ISERROR(MATCH(U31,$AO$3:$AQ$3,0))*IF(OR(U31&lt;$M$3,U31&gt;$BU$36),0,INDEX($M$4:$N$10,WEEKDAY(U31,2),(U31&gt;=$M$3)*(U31&lt;$N$3)+2*(U31&gt;=$N$3)*(U31&lt;=$BU$36)))</f>
        <v>8</v>
      </c>
      <c r="CF31" s="83"/>
      <c r="CG31" s="13" cm="1">
        <f t="array" ref="CG31">ISERROR(MATCH(W31,$AO$3:$AQ$3,0))*IF(OR(W31&lt;$M$3,W31&gt;$BU$36),0,INDEX($M$4:$N$10,WEEKDAY(W31,2),(W31&gt;=$M$3)*(W31&lt;$N$3)+2*(W31&gt;=$N$3)*(W31&lt;=$BU$36)))</f>
        <v>0</v>
      </c>
      <c r="CH31" s="83"/>
      <c r="CI31" s="13" cm="1">
        <f t="array" ref="CI31">ISERROR(MATCH(Y31,$AO$3:$AQ$3,0))*IF(OR(Y31&lt;$M$3,Y31&gt;$BU$36),0,INDEX($M$4:$N$10,WEEKDAY(Y31,2),(Y31&gt;=$M$3)*(Y31&lt;$N$3)+2*(Y31&gt;=$N$3)*(Y31&lt;=$BU$36)))</f>
        <v>8</v>
      </c>
      <c r="CJ31" s="83"/>
      <c r="CK31" s="13" cm="1">
        <f t="array" ref="CK31">ISERROR(MATCH(AA31,$AO$3:$AQ$3,0))*IF(OR(AA31&lt;$M$3,AA31&gt;$BU$36),0,INDEX($M$4:$N$10,WEEKDAY(AA31,2),(AA31&gt;=$M$3)*(AA31&lt;$N$3)+2*(AA31&gt;=$N$3)*(AA31&lt;=$BU$36)))</f>
        <v>8</v>
      </c>
      <c r="CL31" s="83"/>
      <c r="CM31" s="13" cm="1">
        <f t="array" ref="CM31">ISERROR(MATCH(AC31,$AO$3:$AQ$3,0))*IF(OR(AC31&lt;$M$3,AC31&gt;$BU$36),0,INDEX($M$4:$N$10,WEEKDAY(AC31,2),(AC31&gt;=$M$3)*(AC31&lt;$N$3)+2*(AC31&gt;=$N$3)*(AC31&lt;=$BU$36)))</f>
        <v>0</v>
      </c>
      <c r="CN31" s="83"/>
      <c r="CO31" s="13" cm="1">
        <f t="array" ref="CO31">ISERROR(MATCH(AE31,$AO$3:$AQ$3,0))*IF(OR(AE31&lt;$M$3,AE31&gt;$BU$36),0,INDEX($M$4:$N$10,WEEKDAY(AE31,2),(AE31&gt;=$M$3)*(AE31&lt;$N$3)+2*(AE31&gt;=$N$3)*(AE31&lt;=$BU$36)))</f>
        <v>8</v>
      </c>
      <c r="CP31" s="83"/>
      <c r="CQ31" s="13" cm="1">
        <f t="array" ref="CQ31">ISERROR(MATCH(AG31,$AO$3:$AQ$3,0))*IF(OR(AG31&lt;$M$3,AG31&gt;$BU$36),0,INDEX($M$4:$N$10,WEEKDAY(AG31,2),(AG31&gt;=$M$3)*(AG31&lt;$N$3)+2*(AG31&gt;=$N$3)*(AG31&lt;=$BU$36)))</f>
        <v>5</v>
      </c>
      <c r="CR31" s="83"/>
      <c r="CS31" s="13">
        <v>0</v>
      </c>
      <c r="CT31" s="83"/>
      <c r="CU31" s="13">
        <v>0</v>
      </c>
      <c r="CV31" s="83"/>
      <c r="CW31" s="13">
        <v>0</v>
      </c>
      <c r="CX31" s="84"/>
    </row>
    <row r="32" spans="1:102" ht="14.45" customHeight="1" x14ac:dyDescent="0.25">
      <c r="A32" s="81" t="s">
        <v>65</v>
      </c>
      <c r="B32" s="301">
        <f>B31-D30+D31</f>
        <v>0</v>
      </c>
      <c r="C32" s="302"/>
      <c r="D32" s="43"/>
      <c r="E32" s="289"/>
      <c r="F32" s="289"/>
      <c r="G32" s="289"/>
      <c r="P32" s="11">
        <f t="shared" si="1"/>
        <v>44592</v>
      </c>
      <c r="Q32" s="12">
        <f>IF(MONTH(Q31+1)=MONTH(Q$2),Q31+1,"")</f>
        <v>44592</v>
      </c>
      <c r="R32" s="11"/>
      <c r="S32" s="12"/>
      <c r="T32" s="11">
        <f t="shared" ref="T32:AM32" si="10">IF(MONTH(T31+1)=MONTH(T$2),T31+1,"")</f>
        <v>44651</v>
      </c>
      <c r="U32" s="12">
        <f t="shared" si="10"/>
        <v>44651</v>
      </c>
      <c r="V32" s="11" t="str">
        <f t="shared" si="10"/>
        <v/>
      </c>
      <c r="W32" s="12" t="str">
        <f t="shared" si="10"/>
        <v/>
      </c>
      <c r="X32" s="11">
        <f t="shared" si="10"/>
        <v>44712</v>
      </c>
      <c r="Y32" s="12">
        <f t="shared" si="10"/>
        <v>44712</v>
      </c>
      <c r="Z32" s="11" t="str">
        <f t="shared" si="10"/>
        <v/>
      </c>
      <c r="AA32" s="12" t="str">
        <f t="shared" si="10"/>
        <v/>
      </c>
      <c r="AB32" s="11">
        <f t="shared" si="10"/>
        <v>44773</v>
      </c>
      <c r="AC32" s="12">
        <f t="shared" si="10"/>
        <v>44773</v>
      </c>
      <c r="AD32" s="11">
        <f t="shared" si="10"/>
        <v>44804</v>
      </c>
      <c r="AE32" s="12">
        <f t="shared" si="10"/>
        <v>44804</v>
      </c>
      <c r="AF32" s="11" t="str">
        <f t="shared" si="10"/>
        <v/>
      </c>
      <c r="AG32" s="12" t="str">
        <f t="shared" si="10"/>
        <v/>
      </c>
      <c r="AH32" s="11">
        <f t="shared" si="10"/>
        <v>44865</v>
      </c>
      <c r="AI32" s="12">
        <f t="shared" si="10"/>
        <v>44865</v>
      </c>
      <c r="AJ32" s="11" t="str">
        <f t="shared" si="10"/>
        <v/>
      </c>
      <c r="AK32" s="12" t="str">
        <f t="shared" si="10"/>
        <v/>
      </c>
      <c r="AL32" s="11">
        <f t="shared" si="10"/>
        <v>44926</v>
      </c>
      <c r="AM32" s="12">
        <f t="shared" si="10"/>
        <v>44926</v>
      </c>
      <c r="AO32" s="303"/>
      <c r="AP32" s="303"/>
      <c r="AQ32" s="303"/>
      <c r="AR32" s="303"/>
      <c r="AT32" s="304"/>
      <c r="AU32" s="305"/>
      <c r="AV32" s="304"/>
      <c r="AW32" s="305"/>
      <c r="AY32" s="162"/>
      <c r="AZ32" s="13" cm="1">
        <f t="array" ref="AZ32">ISERROR(MATCH(Q32,Feiertage!$A$8:$A$19,0))*IF(OR(Q32&lt;$M$3,Q32&gt;$BU$36),0,INDEX($M$4:$N$10,WEEKDAY(Q32,2),(Q32&gt;=$M$3)*(Q32&lt;$N$3)+2*(Q32&gt;=$N$3)*(Q32&lt;=$BU$36)))</f>
        <v>8</v>
      </c>
      <c r="BA32" s="83"/>
      <c r="BB32" s="13" cm="1">
        <f t="array" ref="BB32">ISERROR(MATCH(S32,Feiertage!$A$8:$A$19,0))*IF(OR(S32&lt;$M$3,S32&gt;$BU$36),0,INDEX($M$4:$N$10,WEEKDAY(S32,2),(S32&gt;=$M$3)*(S32&lt;$N$3)+2*(S32&gt;=$N$3)*(S32&lt;=$BU$36)))</f>
        <v>0</v>
      </c>
      <c r="BC32" s="83"/>
      <c r="BD32" s="13" cm="1">
        <f t="array" ref="BD32">ISERROR(MATCH(U32,Feiertage!$A$8:$A$19,0))*IF(OR(U32&lt;$M$3,U32&gt;$BU$36),0,INDEX($M$4:$N$10,WEEKDAY(U32,2),(U32&gt;=$M$3)*(U32&lt;$N$3)+2*(U32&gt;=$N$3)*(U32&lt;=$BU$36)))</f>
        <v>8</v>
      </c>
      <c r="BE32" s="83"/>
      <c r="BF32" s="13" cm="1">
        <f t="array" ref="BF32">ISERROR(MATCH(W32,Feiertage!$A$8:$A$19,0))*IF(OR(W32&lt;$M$3,W32&gt;$BU$36),0,INDEX($M$4:$N$10,WEEKDAY(W32,2),(W32&gt;=$M$3)*(W32&lt;$N$3)+2*(W32&gt;=$N$3)*(W32&lt;=$BU$36)))</f>
        <v>0</v>
      </c>
      <c r="BG32" s="83"/>
      <c r="BH32" s="13" cm="1">
        <f t="array" ref="BH32">ISERROR(MATCH(Y32,Feiertage!$A$8:$A$19,0))*IF(OR(Y32&lt;$M$3,Y32&gt;$BU$36),0,INDEX($M$4:$N$10,WEEKDAY(Y32,2),(Y32&gt;=$M$3)*(Y32&lt;$N$3)+2*(Y32&gt;=$N$3)*(Y32&lt;=$BU$36)))</f>
        <v>8</v>
      </c>
      <c r="BI32" s="83"/>
      <c r="BJ32" s="13" cm="1">
        <f t="array" ref="BJ32">ISERROR(MATCH(AA32,Feiertage!$A$8:$A$19,0))*IF(OR(AA32&lt;$M$3,AA32&gt;$BU$36),0,INDEX($M$4:$N$10,WEEKDAY(AA32,2),(AA32&gt;=$M$3)*(AA32&lt;$N$3)+2*(AA32&gt;=$N$3)*(AA32&lt;=$BU$36)))</f>
        <v>0</v>
      </c>
      <c r="BK32" s="83"/>
      <c r="BL32" s="13" cm="1">
        <f t="array" ref="BL32">ISERROR(MATCH(AC32,Feiertage!$A$8:$A$19,0))*IF(OR(AC32&lt;$M$3,AC32&gt;$BU$36),0,INDEX($M$4:$N$10,WEEKDAY(AC32,2),(AC32&gt;=$M$3)*(AC32&lt;$N$3)+2*(AC32&gt;=$N$3)*(AC32&lt;=$BU$36)))</f>
        <v>0</v>
      </c>
      <c r="BM32" s="83"/>
      <c r="BN32" s="13" cm="1">
        <f t="array" ref="BN32">ISERROR(MATCH(AE32,Feiertage!$A$8:$A$19,0))*IF(OR(AE32&lt;$M$3,AE32&gt;$BU$36),0,INDEX($M$4:$N$10,WEEKDAY(AE32,2),(AE32&gt;=$M$3)*(AE32&lt;$N$3)+2*(AE32&gt;=$N$3)*(AE32&lt;=$BU$36)))</f>
        <v>8</v>
      </c>
      <c r="BO32" s="83"/>
      <c r="BP32" s="13" cm="1">
        <f t="array" ref="BP32">ISERROR(MATCH(AG32,Feiertage!$A$8:$A$19,0))*IF(OR(AG32&lt;$M$3,AG32&gt;$BU$36),0,INDEX($M$4:$N$10,WEEKDAY(AG32,2),(AG32&gt;=$M$3)*(AG32&lt;$N$3)+2*(AG32&gt;=$N$3)*(AG32&lt;=$BU$36)))</f>
        <v>0</v>
      </c>
      <c r="BQ32" s="83"/>
      <c r="BR32" s="13" cm="1">
        <f t="array" ref="BR32">ISERROR(MATCH(AI32,Feiertage!$A$8:$A$19,0))*IF(OR(AI32&lt;$M$3,AI32&gt;$BU$36),0,INDEX($M$4:$N$10,WEEKDAY(AI32,2),(AI32&gt;=$M$3)*(AI32&lt;$N$3)+2*(AI32&gt;=$N$3)*(AI32&lt;=$BU$36)))</f>
        <v>0</v>
      </c>
      <c r="BS32" s="83"/>
      <c r="BT32" s="13" cm="1">
        <f t="array" ref="BT32">ISERROR(MATCH(AK32,Feiertage!$A$8:$A$19,0))*IF(OR(AK32&lt;$M$3,AK32&gt;$BU$36),0,INDEX($M$4:$N$10,WEEKDAY(AK32,2),(AK32&gt;=$M$3)*(AK32&lt;$N$3)+2*(AK32&gt;=$N$3)*(AK32&lt;=$BU$36)))</f>
        <v>0</v>
      </c>
      <c r="BU32" s="83"/>
      <c r="BV32" s="13" cm="1">
        <f t="array" ref="BV32">ISERROR(MATCH(AM32,Feiertage!$A$8:$A$19,0))*IF(OR(AM32&lt;$M$3,AM32&gt;$BU$36),0,INDEX($M$4:$N$10,WEEKDAY(AM32,2),(AM32&gt;=$M$3)*(AM32&lt;$N$3)+2*(AM32&gt;=$N$3)*(AM32&lt;=$BU$36)))</f>
        <v>0</v>
      </c>
      <c r="BW32" s="84"/>
      <c r="BZ32" s="162"/>
      <c r="CA32" s="13" cm="1">
        <f t="array" ref="CA32">ISERROR(MATCH(Q32,$AO$3:$AQ$3,0))*IF(OR(Q32&lt;$M$3,Q32&gt;$BU$36),0,INDEX($M$4:$N$10,WEEKDAY(Q32,2),(Q32&gt;=$M$3)*(Q32&lt;$N$3)+2*(Q32&gt;=$N$3)*(Q32&lt;=$BU$36)))</f>
        <v>8</v>
      </c>
      <c r="CB32" s="83"/>
      <c r="CC32" s="13" cm="1">
        <f t="array" ref="CC32">ISERROR(MATCH(S32,$AO$3:$AQ$3,0))*IF(OR(S32&lt;$M$3,S32&gt;$BU$36),0,INDEX($M$4:$N$10,WEEKDAY(S32,2),(S32&gt;=$M$3)*(S32&lt;$N$3)+2*(S32&gt;=$N$3)*(S32&lt;=$BU$36)))</f>
        <v>0</v>
      </c>
      <c r="CD32" s="83"/>
      <c r="CE32" s="13" cm="1">
        <f t="array" ref="CE32">ISERROR(MATCH(U32,$AO$3:$AQ$3,0))*IF(OR(U32&lt;$M$3,U32&gt;$BU$36),0,INDEX($M$4:$N$10,WEEKDAY(U32,2),(U32&gt;=$M$3)*(U32&lt;$N$3)+2*(U32&gt;=$N$3)*(U32&lt;=$BU$36)))</f>
        <v>8</v>
      </c>
      <c r="CF32" s="83"/>
      <c r="CG32" s="13" cm="1">
        <f t="array" ref="CG32">ISERROR(MATCH(W32,$AO$3:$AQ$3,0))*IF(OR(W32&lt;$M$3,W32&gt;$BU$36),0,INDEX($M$4:$N$10,WEEKDAY(W32,2),(W32&gt;=$M$3)*(W32&lt;$N$3)+2*(W32&gt;=$N$3)*(W32&lt;=$BU$36)))</f>
        <v>0</v>
      </c>
      <c r="CH32" s="83"/>
      <c r="CI32" s="13" cm="1">
        <f t="array" ref="CI32">ISERROR(MATCH(Y32,$AO$3:$AQ$3,0))*IF(OR(Y32&lt;$M$3,Y32&gt;$BU$36),0,INDEX($M$4:$N$10,WEEKDAY(Y32,2),(Y32&gt;=$M$3)*(Y32&lt;$N$3)+2*(Y32&gt;=$N$3)*(Y32&lt;=$BU$36)))</f>
        <v>8</v>
      </c>
      <c r="CJ32" s="83"/>
      <c r="CK32" s="13" cm="1">
        <f t="array" ref="CK32">ISERROR(MATCH(AA32,$AO$3:$AQ$3,0))*IF(OR(AA32&lt;$M$3,AA32&gt;$BU$36),0,INDEX($M$4:$N$10,WEEKDAY(AA32,2),(AA32&gt;=$M$3)*(AA32&lt;$N$3)+2*(AA32&gt;=$N$3)*(AA32&lt;=$BU$36)))</f>
        <v>0</v>
      </c>
      <c r="CL32" s="83"/>
      <c r="CM32" s="13" cm="1">
        <f t="array" ref="CM32">ISERROR(MATCH(AC32,$AO$3:$AQ$3,0))*IF(OR(AC32&lt;$M$3,AC32&gt;$BU$36),0,INDEX($M$4:$N$10,WEEKDAY(AC32,2),(AC32&gt;=$M$3)*(AC32&lt;$N$3)+2*(AC32&gt;=$N$3)*(AC32&lt;=$BU$36)))</f>
        <v>0</v>
      </c>
      <c r="CN32" s="83"/>
      <c r="CO32" s="13" cm="1">
        <f t="array" ref="CO32">ISERROR(MATCH(AE32,$AO$3:$AQ$3,0))*IF(OR(AE32&lt;$M$3,AE32&gt;$BU$36),0,INDEX($M$4:$N$10,WEEKDAY(AE32,2),(AE32&gt;=$M$3)*(AE32&lt;$N$3)+2*(AE32&gt;=$N$3)*(AE32&lt;=$BU$36)))</f>
        <v>8</v>
      </c>
      <c r="CP32" s="83"/>
      <c r="CQ32" s="13" cm="1">
        <f t="array" ref="CQ32">ISERROR(MATCH(AG32,$AO$3:$AQ$3,0))*IF(OR(AG32&lt;$M$3,AG32&gt;$BU$36),0,INDEX($M$4:$N$10,WEEKDAY(AG32,2),(AG32&gt;=$M$3)*(AG32&lt;$N$3)+2*(AG32&gt;=$N$3)*(AG32&lt;=$BU$36)))</f>
        <v>0</v>
      </c>
      <c r="CR32" s="83"/>
      <c r="CS32" s="13">
        <v>0</v>
      </c>
      <c r="CT32" s="83"/>
      <c r="CU32" s="13">
        <v>0</v>
      </c>
      <c r="CV32" s="83"/>
      <c r="CW32" s="13">
        <v>0</v>
      </c>
      <c r="CX32" s="84"/>
    </row>
    <row r="33" spans="1:75" ht="14.45" customHeight="1" x14ac:dyDescent="0.25">
      <c r="E33" s="289"/>
      <c r="F33" s="289"/>
      <c r="G33" s="289"/>
      <c r="H33" s="80"/>
      <c r="I33" s="80"/>
      <c r="J33" s="80"/>
      <c r="K33" s="80"/>
      <c r="L33" s="80"/>
      <c r="M33" s="80"/>
      <c r="N33" s="44"/>
      <c r="O33" s="80"/>
      <c r="P33" s="80"/>
      <c r="Q33" s="80"/>
    </row>
    <row r="34" spans="1:75" ht="14.45" customHeight="1" x14ac:dyDescent="0.25">
      <c r="A34" s="45" t="s">
        <v>66</v>
      </c>
      <c r="B34" s="46"/>
      <c r="C34" s="46"/>
      <c r="D34" s="290" t="s">
        <v>67</v>
      </c>
      <c r="E34" s="291"/>
      <c r="F34" s="294" t="s">
        <v>68</v>
      </c>
      <c r="G34" s="295"/>
      <c r="H34" s="295"/>
      <c r="I34" s="295"/>
      <c r="J34" s="296" t="s">
        <v>71</v>
      </c>
      <c r="K34" s="297"/>
      <c r="L34" s="252" t="s">
        <v>93</v>
      </c>
      <c r="M34" s="252"/>
      <c r="N34" s="252"/>
      <c r="O34" s="252"/>
      <c r="P34" s="252"/>
      <c r="Q34" s="252"/>
      <c r="R34" s="252"/>
      <c r="S34" s="300"/>
      <c r="T34" s="296" t="s">
        <v>71</v>
      </c>
      <c r="U34" s="297"/>
      <c r="V34" s="252" t="s">
        <v>72</v>
      </c>
      <c r="W34" s="252"/>
      <c r="X34" s="252"/>
      <c r="Y34" s="252"/>
      <c r="Z34" s="252"/>
      <c r="AA34" s="252"/>
      <c r="AB34" s="252"/>
      <c r="AC34" s="253"/>
      <c r="AD34" s="254" t="s">
        <v>71</v>
      </c>
      <c r="AE34" s="255"/>
      <c r="AF34" s="255" t="s">
        <v>73</v>
      </c>
      <c r="AG34" s="255"/>
      <c r="AH34" s="255"/>
      <c r="AI34" s="255"/>
      <c r="AJ34" s="255"/>
      <c r="AK34" s="255"/>
      <c r="AL34" s="255"/>
      <c r="AM34" s="258"/>
      <c r="AN34" s="259" t="s">
        <v>69</v>
      </c>
      <c r="AO34" s="260"/>
      <c r="AP34" s="263" t="s">
        <v>70</v>
      </c>
      <c r="AQ34" s="264"/>
      <c r="AR34" s="264"/>
      <c r="AS34" s="264"/>
      <c r="AT34" s="264"/>
      <c r="AU34" s="264"/>
      <c r="AV34" s="264"/>
      <c r="AW34" s="265"/>
      <c r="AZ34" s="266" t="s">
        <v>82</v>
      </c>
      <c r="BA34" s="267"/>
      <c r="BB34" s="268"/>
      <c r="BC34" s="266" t="s">
        <v>83</v>
      </c>
      <c r="BD34" s="267"/>
      <c r="BE34" s="268"/>
      <c r="BF34" s="282" t="s">
        <v>67</v>
      </c>
      <c r="BG34" s="283"/>
      <c r="BH34" s="266" t="s">
        <v>84</v>
      </c>
      <c r="BI34" s="268"/>
      <c r="BJ34" s="286" t="s">
        <v>57</v>
      </c>
      <c r="BK34" s="287"/>
      <c r="BL34" s="287"/>
      <c r="BR34" s="241" t="s">
        <v>94</v>
      </c>
      <c r="BS34" s="242"/>
      <c r="BT34" s="242"/>
      <c r="BU34" s="241" t="s">
        <v>95</v>
      </c>
      <c r="BV34" s="242"/>
      <c r="BW34" s="242"/>
    </row>
    <row r="35" spans="1:75" ht="14.45" customHeight="1" x14ac:dyDescent="0.25">
      <c r="A35" s="47" t="s">
        <v>55</v>
      </c>
      <c r="B35" s="245" t="s">
        <v>56</v>
      </c>
      <c r="C35" s="246"/>
      <c r="D35" s="292"/>
      <c r="E35" s="293"/>
      <c r="F35" s="247" t="s">
        <v>74</v>
      </c>
      <c r="G35" s="248"/>
      <c r="H35" s="249" t="s">
        <v>75</v>
      </c>
      <c r="I35" s="249"/>
      <c r="J35" s="298"/>
      <c r="K35" s="299"/>
      <c r="L35" s="250">
        <f>IF($I$13="","",$I$13)</f>
        <v>0.5</v>
      </c>
      <c r="M35" s="250"/>
      <c r="N35" s="251">
        <f>IF($K$13="","",$K$13)</f>
        <v>0.7</v>
      </c>
      <c r="O35" s="251"/>
      <c r="P35" s="244">
        <f>IF($M$13="","",$M$13)</f>
        <v>0.8</v>
      </c>
      <c r="Q35" s="244"/>
      <c r="R35" s="244" t="str">
        <f>IF($N$13="","",$N$13)</f>
        <v/>
      </c>
      <c r="S35" s="278"/>
      <c r="T35" s="298"/>
      <c r="U35" s="299"/>
      <c r="V35" s="250">
        <f>IF($I$13="","",$I$13)</f>
        <v>0.5</v>
      </c>
      <c r="W35" s="250"/>
      <c r="X35" s="250">
        <f>IF($K$13="","",$K$13)</f>
        <v>0.7</v>
      </c>
      <c r="Y35" s="250"/>
      <c r="Z35" s="244">
        <f>IF($M$13="","",$M$13)</f>
        <v>0.8</v>
      </c>
      <c r="AA35" s="244"/>
      <c r="AB35" s="244" t="str">
        <f>IF($N$13="","",$N$13)</f>
        <v/>
      </c>
      <c r="AC35" s="272"/>
      <c r="AD35" s="256"/>
      <c r="AE35" s="257"/>
      <c r="AF35" s="243">
        <f>IF($I$13="","",$I$13)</f>
        <v>0.5</v>
      </c>
      <c r="AG35" s="243"/>
      <c r="AH35" s="244">
        <f>IF($K$13="","",$K$13)</f>
        <v>0.7</v>
      </c>
      <c r="AI35" s="244"/>
      <c r="AJ35" s="244">
        <f>IF($M$13="","",$M$13)</f>
        <v>0.8</v>
      </c>
      <c r="AK35" s="244"/>
      <c r="AL35" s="244" t="str">
        <f>IF($N$13="","",$N$13)</f>
        <v/>
      </c>
      <c r="AM35" s="278"/>
      <c r="AN35" s="261"/>
      <c r="AO35" s="262"/>
      <c r="AP35" s="279">
        <f>IF($I$13="","",$I$13)</f>
        <v>0.5</v>
      </c>
      <c r="AQ35" s="279"/>
      <c r="AR35" s="280">
        <f>IF($K$13="","",$K$13)</f>
        <v>0.7</v>
      </c>
      <c r="AS35" s="281"/>
      <c r="AT35" s="273">
        <f>IF($M$13="","",$M$13)</f>
        <v>0.8</v>
      </c>
      <c r="AU35" s="273"/>
      <c r="AV35" s="273" t="str">
        <f>IF($N$13="","",$N$13)</f>
        <v/>
      </c>
      <c r="AW35" s="274"/>
      <c r="AZ35" s="269"/>
      <c r="BA35" s="270"/>
      <c r="BB35" s="271"/>
      <c r="BC35" s="269"/>
      <c r="BD35" s="270"/>
      <c r="BE35" s="271"/>
      <c r="BF35" s="284"/>
      <c r="BG35" s="285"/>
      <c r="BH35" s="269"/>
      <c r="BI35" s="271"/>
      <c r="BJ35" s="288"/>
      <c r="BK35" s="288"/>
      <c r="BL35" s="288"/>
      <c r="BM35" s="275" t="s">
        <v>61</v>
      </c>
      <c r="BN35" s="276"/>
      <c r="BO35" s="277"/>
      <c r="BR35" s="242"/>
      <c r="BS35" s="242"/>
      <c r="BT35" s="242"/>
      <c r="BU35" s="242"/>
      <c r="BV35" s="242"/>
      <c r="BW35" s="242"/>
    </row>
    <row r="36" spans="1:75" s="21" customFormat="1" ht="14.45" customHeight="1" x14ac:dyDescent="0.25">
      <c r="A36" s="48">
        <v>44676</v>
      </c>
      <c r="B36" s="236">
        <v>44681</v>
      </c>
      <c r="C36" s="237"/>
      <c r="D36" s="230">
        <f>IF(B36="","",B36-A36+1)</f>
        <v>6</v>
      </c>
      <c r="E36" s="231"/>
      <c r="F36" s="230" cm="1">
        <f t="array" ref="F36">IF(B36="","",SUMPRODUCT(($Q$2:$AM$32&gt;=A36)*($Q$2:$AM$32&lt;=B36)*($AZ$2:$BV$32&gt;0)))</f>
        <v>5</v>
      </c>
      <c r="G36" s="231"/>
      <c r="H36" s="232" cm="1">
        <f t="array" ref="H36">IF(B36="","",SUMPRODUCT(($Q$2:$AM$32&gt;=A36)*($Q$2:$AM$32&lt;=B36)*($AZ$2:$BV$32)))</f>
        <v>37</v>
      </c>
      <c r="I36" s="232"/>
      <c r="J36" s="233">
        <f>IF(OR($B36="",$B$6=""),"",$BM36/$BJ36*$H36)</f>
        <v>610.5</v>
      </c>
      <c r="K36" s="224"/>
      <c r="L36" s="224">
        <f>IF(OR($L$35="",$B$6=""),"",IF($B36="","",J36*$L$35))</f>
        <v>305.25</v>
      </c>
      <c r="M36" s="224"/>
      <c r="N36" s="225">
        <f>IF(OR($N$35="",$B$6=""),"",IF($B36="","",J36*$N$35))</f>
        <v>427.34999999999997</v>
      </c>
      <c r="O36" s="225"/>
      <c r="P36" s="224">
        <f>IF(OR($P$35="",$B$6=""),"",IF($B36="","",J36*$P$35))</f>
        <v>488.40000000000003</v>
      </c>
      <c r="Q36" s="224"/>
      <c r="R36" s="224" t="str">
        <f>IF(OR($R$35="",$B$6=""),"",IF($B36="","",J36*$R$35))</f>
        <v/>
      </c>
      <c r="S36" s="226"/>
      <c r="T36" s="227" t="str">
        <f>IF(OR($B36="",$B$4=""),"",$BM36/$BF36*$D36)</f>
        <v/>
      </c>
      <c r="U36" s="169" t="e">
        <f>IF($D$4/$E$81*AU36*$E$12&lt;0.01,"",$D$4/$E$81*AU36*$E$12)</f>
        <v>#DIV/0!</v>
      </c>
      <c r="V36" s="168" t="str">
        <f>IF(OR($V$35="",$B$4=""),"",IF($B36="","",T36*$V$35))</f>
        <v/>
      </c>
      <c r="W36" s="169" t="e">
        <f>IF($D$4/$E$81*AW36*$E$12&lt;0.01,"",$D$4/$E$81*AW36*$E$12)</f>
        <v>#DIV/0!</v>
      </c>
      <c r="X36" s="168" t="str">
        <f>IF(OR($X$35="",$B$4=""),"",IF($B36="","",T36*$X$35))</f>
        <v/>
      </c>
      <c r="Y36" s="169"/>
      <c r="Z36" s="218" t="str">
        <f>IF(OR($Z$35="",$B$4=""),"",IF($B36="","",T36*$Z$35))</f>
        <v/>
      </c>
      <c r="AA36" s="219"/>
      <c r="AB36" s="218" t="str">
        <f>IF(OR($AB$35="",$B$4=""),"",IF($B36="","",T36*$AB$35))</f>
        <v/>
      </c>
      <c r="AC36" s="222"/>
      <c r="AD36" s="223" t="str">
        <f>IF(OR($B36="",$B$4=""),"",$BM36/30*$D36)</f>
        <v/>
      </c>
      <c r="AE36" s="219"/>
      <c r="AF36" s="218" t="str">
        <f>IF(OR($AF$35="",$B$4=""),"",IF($B36="","",AD36*$AF$35))</f>
        <v/>
      </c>
      <c r="AG36" s="219" t="e">
        <f>IF($D$4/$N$82*Y36*$E$12&lt;0.01,"",$D$4/$N$82*Y36*$E$12)</f>
        <v>#DIV/0!</v>
      </c>
      <c r="AH36" s="218" t="str">
        <f>IF(OR($AH$35="",$B$4=""),"",IF($B36="","",AD36*$AH$35))</f>
        <v/>
      </c>
      <c r="AI36" s="219"/>
      <c r="AJ36" s="218" t="str">
        <f>IF(OR($AJ$35="",$B$4=""),"",IF($B36="","",AD36*$AJ$35))</f>
        <v/>
      </c>
      <c r="AK36" s="219" t="e">
        <f>IF($D$4/$N$82*AC36*$E$12&lt;0.01,"",$D$4/$N$82*AC36*$E$12)</f>
        <v>#DIV/0!</v>
      </c>
      <c r="AL36" s="218" t="str">
        <f>IF(OR($AL$35="",$B$4=""),"",IF($B36="","",AD36*$AL$35))</f>
        <v/>
      </c>
      <c r="AM36" s="219" t="e">
        <f t="shared" ref="AM36:AM59" si="11">IF($D$4/$N$82*AE36*$E$12&lt;0.01,"",$D$4/$N$82*AE36*$E$12)</f>
        <v>#DIV/0!</v>
      </c>
      <c r="AN36" s="220" t="str">
        <f>IF(OR($B36="",$B$4=""),"",$BM36/$BH36*$F36)</f>
        <v/>
      </c>
      <c r="AO36" s="221"/>
      <c r="AP36" s="168" t="str">
        <f>IF(OR($AP$35="",$B$4=""),"",IF($B36="","",AN36*$AP$35))</f>
        <v/>
      </c>
      <c r="AQ36" s="169"/>
      <c r="AR36" s="168" t="str">
        <f>IF(OR($AR$35="",$B$4=""),"",IF($B36="","",AN36*$AR$35))</f>
        <v/>
      </c>
      <c r="AS36" s="170"/>
      <c r="AT36" s="168" t="str">
        <f>IF(OR($AT$35="",$B$4=""),"",IF($B36="","",AN36*$AT$35))</f>
        <v/>
      </c>
      <c r="AU36" s="170" t="e">
        <f>IF($D$4/$E$81*AN36*$E$12&lt;0.01,"",$D$4/$E$81*AN36*$E$12)</f>
        <v>#DIV/0!</v>
      </c>
      <c r="AV36" s="168" t="str">
        <f>IF(OR($AV$35="",$B$4=""),"",IF($B36="","",AN36*$AV$35))</f>
        <v/>
      </c>
      <c r="AW36" s="217" t="e">
        <f>IF($D$4/$E$81*#REF!*$E$12&lt;0.01,"",$D$4/$E$81*#REF!*$E$12)</f>
        <v>#DIV/0!</v>
      </c>
      <c r="AZ36" s="171">
        <f t="shared" ref="AZ36:AZ59" si="12">IF(B36="","",EOMONTH(A36,-1)+1)</f>
        <v>44652</v>
      </c>
      <c r="BA36" s="171"/>
      <c r="BB36" s="171"/>
      <c r="BC36" s="171">
        <f t="shared" ref="BC36:BC59" si="13">IF(B36="","",EOMONTH(A36,0))</f>
        <v>44681</v>
      </c>
      <c r="BD36" s="171"/>
      <c r="BE36" s="171"/>
      <c r="BF36" s="164">
        <f t="shared" ref="BF36:BF59" si="14">IF(B36="","",DAY(DATE(YEAR(A36),MONTH(A36)+1,1)-1))</f>
        <v>30</v>
      </c>
      <c r="BG36" s="164"/>
      <c r="BH36" s="164" cm="1">
        <f t="array" ref="BH36">IF(B36="","",SUMPRODUCT(($Q$2:$AM$32&gt;=AZ36)*($Q$2:$AM$32&lt;=BC36)*($AZ$2:$BV$32&gt;0)))</f>
        <v>19</v>
      </c>
      <c r="BI36" s="164"/>
      <c r="BJ36" s="165" cm="1">
        <f t="array" ref="BJ36">IF($D$4="",IF(BC36="","",SUMPRODUCT(($Q$2:$AM$32&gt;=AZ36)*($Q$2:$AM$32&lt;=BC36)*($CA$2:$CW$32))),IF(BC36="","",SUMPRODUCT(($Q$2:$AM$32&gt;=AZ36)*($Q$2:$AM$32&lt;=BC36)*($AZ$2:$BV$32))))</f>
        <v>153</v>
      </c>
      <c r="BK36" s="166"/>
      <c r="BL36" s="167"/>
      <c r="BM36" s="163">
        <f>IF($B36="","",IF($D$4="",(MAX(MIN(EDATE(AZ36,1),$N$3)-MAX(AZ36,$M$3),0))/(EDATE(AZ36,1)-AZ36)*($D$6*$BJ36)+MAX(MIN(EDATE(AZ36,1),$BU$36)-MAX(AZ36,$N$3),0)/(EDATE(AZ36,1)-AZ36)*($D$7*$BJ36),(MAX(MIN(EDATE(AZ36,1),$N$3)-MAX(AZ36,$M$3),0))/(EDATE(AZ36,1)-AZ36)*($D$4+$H$4)+MAX(MIN(EDATE(AZ36,1),$BU$36)-MAX(AZ36,$N$3),0)/(EDATE(AZ36,1)-AZ36)*($D$5+$H$5)))</f>
        <v>2524.5</v>
      </c>
      <c r="BN36" s="163"/>
      <c r="BO36" s="163"/>
      <c r="BR36" s="171">
        <f>DATE(A1,1,1)</f>
        <v>44562</v>
      </c>
      <c r="BS36" s="164"/>
      <c r="BT36" s="164"/>
      <c r="BU36" s="171">
        <f>IF(ISBLANK(B11),DATE(A1,12,31)+1,B11+1)</f>
        <v>44835</v>
      </c>
      <c r="BV36" s="171"/>
      <c r="BW36" s="171"/>
    </row>
    <row r="37" spans="1:75" s="21" customFormat="1" ht="14.45" customHeight="1" x14ac:dyDescent="0.25">
      <c r="A37" s="49">
        <v>44682</v>
      </c>
      <c r="B37" s="234">
        <v>44683</v>
      </c>
      <c r="C37" s="235"/>
      <c r="D37" s="210">
        <f>IF(B37="","",B37-A37+1)</f>
        <v>2</v>
      </c>
      <c r="E37" s="211"/>
      <c r="F37" s="210" cm="1">
        <f t="array" ref="F37">IF(B37="","",SUMPRODUCT(($Q$2:$AM$32&gt;=A37)*($Q$2:$AM$32&lt;=B37)*($AZ$2:$BV$32&gt;0)))</f>
        <v>1</v>
      </c>
      <c r="G37" s="211"/>
      <c r="H37" s="212" cm="1">
        <f t="array" ref="H37">IF(B37="","",SUMPRODUCT(($Q$2:$AM$32&gt;=A37)*($Q$2:$AM$32&lt;=B37)*($AZ$2:$BV$32)))</f>
        <v>8</v>
      </c>
      <c r="I37" s="212"/>
      <c r="J37" s="213">
        <f t="shared" ref="J37:J44" si="15">IF(OR($B37="",$B$6=""),"",$BM37/$BJ37*$H37)</f>
        <v>132</v>
      </c>
      <c r="K37" s="214"/>
      <c r="L37" s="214">
        <f t="shared" ref="L37:L59" si="16">IF(OR($L$35="",$B$6=""),"",IF($B37="","",J37*$L$35))</f>
        <v>66</v>
      </c>
      <c r="M37" s="214"/>
      <c r="N37" s="215">
        <f t="shared" ref="N37:N59" si="17">IF(OR($N$35="",$B$6=""),"",IF($B37="","",J37*$N$35))</f>
        <v>92.399999999999991</v>
      </c>
      <c r="O37" s="215"/>
      <c r="P37" s="214">
        <f t="shared" ref="P37:P59" si="18">IF(OR($P$35="",$B$6=""),"",IF($B37="","",J37*$P$35))</f>
        <v>105.60000000000001</v>
      </c>
      <c r="Q37" s="214"/>
      <c r="R37" s="214" t="str">
        <f t="shared" ref="R37:R59" si="19">IF(OR($R$35="",$B$6=""),"",IF($B37="","",J37*$R$35))</f>
        <v/>
      </c>
      <c r="S37" s="216"/>
      <c r="T37" s="205" t="str">
        <f t="shared" ref="T37:T58" si="20">IF(OR($B37="",$B$4=""),"",$BM37/$BF37*$D37)</f>
        <v/>
      </c>
      <c r="U37" s="204" t="e">
        <f t="shared" ref="U37:U58" si="21">IF($D$4/$E$81*AU37*$E$12&lt;0.01,"",$D$4/$E$81*AU37*$E$12)</f>
        <v>#DIV/0!</v>
      </c>
      <c r="V37" s="172" t="str">
        <f t="shared" ref="V37:V59" si="22">IF(OR($V$35="",$B$4=""),"",IF($B37="","",T37*$V$35))</f>
        <v/>
      </c>
      <c r="W37" s="204" t="e">
        <f t="shared" ref="W37:W59" si="23">IF($D$4/$E$81*AW37*$E$12&lt;0.01,"",$D$4/$E$81*AW37*$E$12)</f>
        <v>#DIV/0!</v>
      </c>
      <c r="X37" s="172" t="str">
        <f t="shared" ref="X37:X59" si="24">IF(OR($X$35="",$B$4=""),"",IF($B37="","",T37*$X$35))</f>
        <v/>
      </c>
      <c r="Y37" s="204"/>
      <c r="Z37" s="174" t="str">
        <f t="shared" ref="Z37:Z59" si="25">IF(OR($Z$35="",$B$4=""),"",IF($B37="","",T37*$Z$35))</f>
        <v/>
      </c>
      <c r="AA37" s="175"/>
      <c r="AB37" s="174" t="str">
        <f t="shared" ref="AB37:AB59" si="26">IF(OR($AB$35="",$B$4=""),"",IF($B37="","",T37*$AB$35))</f>
        <v/>
      </c>
      <c r="AC37" s="206"/>
      <c r="AD37" s="207" t="str">
        <f t="shared" ref="AD37:AD59" si="27">IF(OR($B37="",$B$4=""),"",$BM37/30*$D37)</f>
        <v/>
      </c>
      <c r="AE37" s="175"/>
      <c r="AF37" s="174" t="str">
        <f t="shared" ref="AF37:AF59" si="28">IF(OR($AF$35="",$B$4=""),"",IF($B37="","",AD37*$AF$35))</f>
        <v/>
      </c>
      <c r="AG37" s="175" t="e">
        <f t="shared" ref="AG37:AG59" si="29">IF($D$4/$N$82*Y37*$E$12&lt;0.01,"",$D$4/$N$82*Y37*$E$12)</f>
        <v>#DIV/0!</v>
      </c>
      <c r="AH37" s="174" t="str">
        <f t="shared" ref="AH37:AH59" si="30">IF(OR($AH$35="",$B$4=""),"",IF($B37="","",AD37*$AH$35))</f>
        <v/>
      </c>
      <c r="AI37" s="175"/>
      <c r="AJ37" s="174" t="str">
        <f t="shared" ref="AJ37:AJ59" si="31">IF(OR($AJ$35="",$B$4=""),"",IF($B37="","",AD37*$AJ$35))</f>
        <v/>
      </c>
      <c r="AK37" s="175" t="e">
        <f t="shared" ref="AK37:AK59" si="32">IF($D$4/$N$82*AC37*$E$12&lt;0.01,"",$D$4/$N$82*AC37*$E$12)</f>
        <v>#DIV/0!</v>
      </c>
      <c r="AL37" s="174" t="str">
        <f t="shared" ref="AL37:AL59" si="33">IF(OR($AL$35="",$B$4=""),"",IF($B37="","",AD37*$AL$35))</f>
        <v/>
      </c>
      <c r="AM37" s="175" t="e">
        <f t="shared" si="11"/>
        <v>#DIV/0!</v>
      </c>
      <c r="AN37" s="202" t="str">
        <f t="shared" ref="AN37:AN59" si="34">IF(OR($B37="",$B$4=""),"",$BM37/$BH37*$F37)</f>
        <v/>
      </c>
      <c r="AO37" s="203"/>
      <c r="AP37" s="172" t="str">
        <f t="shared" ref="AP37:AP59" si="35">IF(OR($AP$35="",$B$4=""),"",IF($B37="","",AN37*$AP$35))</f>
        <v/>
      </c>
      <c r="AQ37" s="204"/>
      <c r="AR37" s="172" t="str">
        <f t="shared" ref="AR37:AR59" si="36">IF(OR($AR$35="",$B$4=""),"",IF($B37="","",AN37*$AR$35))</f>
        <v/>
      </c>
      <c r="AS37" s="201"/>
      <c r="AT37" s="172" t="str">
        <f t="shared" ref="AT37:AT59" si="37">IF(OR($AT$35="",$B$4=""),"",IF($B37="","",AN37*$AT$35))</f>
        <v/>
      </c>
      <c r="AU37" s="201" t="e">
        <f t="shared" ref="AU37:AU59" si="38">IF($D$4/$E$81*AN37*$E$12&lt;0.01,"",$D$4/$E$81*AN37*$E$12)</f>
        <v>#DIV/0!</v>
      </c>
      <c r="AV37" s="172" t="str">
        <f t="shared" ref="AV37:AV59" si="39">IF(OR($AV$35="",$B$4=""),"",IF($B37="","",AN37*$AV$35))</f>
        <v/>
      </c>
      <c r="AW37" s="173" t="e">
        <f>IF($D$4/$E$81*#REF!*$E$12&lt;0.01,"",$D$4/$E$81*#REF!*$E$12)</f>
        <v>#DIV/0!</v>
      </c>
      <c r="AZ37" s="171">
        <f t="shared" si="12"/>
        <v>44682</v>
      </c>
      <c r="BA37" s="171"/>
      <c r="BB37" s="171"/>
      <c r="BC37" s="171">
        <f t="shared" si="13"/>
        <v>44712</v>
      </c>
      <c r="BD37" s="171"/>
      <c r="BE37" s="171"/>
      <c r="BF37" s="164">
        <f t="shared" si="14"/>
        <v>31</v>
      </c>
      <c r="BG37" s="164"/>
      <c r="BH37" s="164" cm="1">
        <f t="array" ref="BH37">IF(B37="","",SUMPRODUCT(($Q$2:$AM$32&gt;=AZ37)*($Q$2:$AM$32&lt;=BC37)*($AZ$2:$BV$32&gt;0)))</f>
        <v>21</v>
      </c>
      <c r="BI37" s="164"/>
      <c r="BJ37" s="165" cm="1">
        <f t="array" ref="BJ37">IF($D$4="",IF(BC37="","",SUMPRODUCT(($Q$2:$AM$32&gt;=AZ37)*($Q$2:$AM$32&lt;=BC37)*($CA$2:$CW$32))),IF(BC37="","",SUMPRODUCT(($Q$2:$AM$32&gt;=AZ37)*($Q$2:$AM$32&lt;=BC37)*($AZ$2:$BV$32))))</f>
        <v>164</v>
      </c>
      <c r="BK37" s="166"/>
      <c r="BL37" s="167"/>
      <c r="BM37" s="163">
        <f t="shared" ref="BM37:BM59" si="40">IF($B37="","",IF($D$4="",(MAX(MIN(EDATE(AZ37,1),$N$3)-MAX(AZ37,$M$3),0))/(EDATE(AZ37,1)-AZ37)*($D$6*$BJ37)+MAX(MIN(EDATE(AZ37,1),$BU$36)-MAX(AZ37,$N$3),0)/(EDATE(AZ37,1)-AZ37)*($D$7*$BJ37),(MAX(MIN(EDATE(AZ37,1),$N$3)-MAX(AZ37,$M$3),0))/(EDATE(AZ37,1)-AZ37)*($D$4+$H$4)+MAX(MIN(EDATE(AZ37,1),$BU$36)-MAX(AZ37,$N$3),0)/(EDATE(AZ37,1)-AZ37)*($D$5+$H$5)))</f>
        <v>2706</v>
      </c>
      <c r="BN37" s="163"/>
      <c r="BO37" s="163"/>
      <c r="BU37" s="74"/>
      <c r="BV37" s="74"/>
      <c r="BW37" s="74"/>
    </row>
    <row r="38" spans="1:75" s="21" customFormat="1" ht="14.45" customHeight="1" x14ac:dyDescent="0.25">
      <c r="A38" s="50">
        <v>44747</v>
      </c>
      <c r="B38" s="228">
        <v>44748</v>
      </c>
      <c r="C38" s="229"/>
      <c r="D38" s="230">
        <f>IF(B38="","",B38-A38+1)</f>
        <v>2</v>
      </c>
      <c r="E38" s="231"/>
      <c r="F38" s="230" cm="1">
        <f t="array" ref="F38">IF(B38="","",SUMPRODUCT(($Q$2:$AM$32&gt;=A38)*($Q$2:$AM$32&lt;=B38)*($AZ$2:$BV$32&gt;0)))</f>
        <v>2</v>
      </c>
      <c r="G38" s="231"/>
      <c r="H38" s="232" cm="1">
        <f t="array" ref="H38">IF(B38="","",SUMPRODUCT(($Q$2:$AM$32&gt;=A38)*($Q$2:$AM$32&lt;=B38)*($AZ$2:$BV$32)))</f>
        <v>16</v>
      </c>
      <c r="I38" s="232"/>
      <c r="J38" s="233">
        <f t="shared" si="15"/>
        <v>264</v>
      </c>
      <c r="K38" s="224"/>
      <c r="L38" s="224">
        <f t="shared" si="16"/>
        <v>132</v>
      </c>
      <c r="M38" s="224"/>
      <c r="N38" s="225">
        <f t="shared" si="17"/>
        <v>184.79999999999998</v>
      </c>
      <c r="O38" s="225"/>
      <c r="P38" s="224">
        <f t="shared" si="18"/>
        <v>211.20000000000002</v>
      </c>
      <c r="Q38" s="224"/>
      <c r="R38" s="224" t="str">
        <f t="shared" si="19"/>
        <v/>
      </c>
      <c r="S38" s="226"/>
      <c r="T38" s="227" t="str">
        <f t="shared" si="20"/>
        <v/>
      </c>
      <c r="U38" s="169" t="e">
        <f t="shared" si="21"/>
        <v>#DIV/0!</v>
      </c>
      <c r="V38" s="168" t="str">
        <f t="shared" si="22"/>
        <v/>
      </c>
      <c r="W38" s="169" t="e">
        <f t="shared" si="23"/>
        <v>#DIV/0!</v>
      </c>
      <c r="X38" s="168" t="str">
        <f t="shared" si="24"/>
        <v/>
      </c>
      <c r="Y38" s="169"/>
      <c r="Z38" s="218" t="str">
        <f t="shared" si="25"/>
        <v/>
      </c>
      <c r="AA38" s="219"/>
      <c r="AB38" s="218" t="str">
        <f t="shared" si="26"/>
        <v/>
      </c>
      <c r="AC38" s="222"/>
      <c r="AD38" s="223" t="str">
        <f t="shared" si="27"/>
        <v/>
      </c>
      <c r="AE38" s="219"/>
      <c r="AF38" s="218" t="str">
        <f t="shared" si="28"/>
        <v/>
      </c>
      <c r="AG38" s="219" t="e">
        <f t="shared" si="29"/>
        <v>#DIV/0!</v>
      </c>
      <c r="AH38" s="218" t="str">
        <f t="shared" si="30"/>
        <v/>
      </c>
      <c r="AI38" s="219"/>
      <c r="AJ38" s="218" t="str">
        <f t="shared" si="31"/>
        <v/>
      </c>
      <c r="AK38" s="219" t="e">
        <f t="shared" si="32"/>
        <v>#DIV/0!</v>
      </c>
      <c r="AL38" s="218" t="str">
        <f t="shared" si="33"/>
        <v/>
      </c>
      <c r="AM38" s="219" t="e">
        <f t="shared" si="11"/>
        <v>#DIV/0!</v>
      </c>
      <c r="AN38" s="220" t="str">
        <f t="shared" si="34"/>
        <v/>
      </c>
      <c r="AO38" s="221"/>
      <c r="AP38" s="168" t="str">
        <f t="shared" si="35"/>
        <v/>
      </c>
      <c r="AQ38" s="169"/>
      <c r="AR38" s="168" t="str">
        <f t="shared" si="36"/>
        <v/>
      </c>
      <c r="AS38" s="170"/>
      <c r="AT38" s="168" t="str">
        <f t="shared" si="37"/>
        <v/>
      </c>
      <c r="AU38" s="170" t="e">
        <f t="shared" si="38"/>
        <v>#DIV/0!</v>
      </c>
      <c r="AV38" s="168" t="str">
        <f t="shared" si="39"/>
        <v/>
      </c>
      <c r="AW38" s="217" t="e">
        <f>IF($D$4/$E$81*#REF!*$E$12&lt;0.01,"",$D$4/$E$81*#REF!*$E$12)</f>
        <v>#DIV/0!</v>
      </c>
      <c r="AZ38" s="171">
        <f t="shared" si="12"/>
        <v>44743</v>
      </c>
      <c r="BA38" s="171"/>
      <c r="BB38" s="171"/>
      <c r="BC38" s="171">
        <f t="shared" si="13"/>
        <v>44773</v>
      </c>
      <c r="BD38" s="171"/>
      <c r="BE38" s="171"/>
      <c r="BF38" s="164">
        <f t="shared" si="14"/>
        <v>31</v>
      </c>
      <c r="BG38" s="164"/>
      <c r="BH38" s="164" cm="1">
        <f t="array" ref="BH38">IF(B38="","",SUMPRODUCT(($Q$2:$AM$32&gt;=AZ38)*($Q$2:$AM$32&lt;=BC38)*($AZ$2:$BV$32&gt;0)))</f>
        <v>21</v>
      </c>
      <c r="BI38" s="164"/>
      <c r="BJ38" s="165" cm="1">
        <f t="array" ref="BJ38">IF($D$4="",IF(BC38="","",SUMPRODUCT(($Q$2:$AM$32&gt;=AZ38)*($Q$2:$AM$32&lt;=BC38)*($CA$2:$CW$32))),IF(BC38="","",SUMPRODUCT(($Q$2:$AM$32&gt;=AZ38)*($Q$2:$AM$32&lt;=BC38)*($AZ$2:$BV$32))))</f>
        <v>153</v>
      </c>
      <c r="BK38" s="166"/>
      <c r="BL38" s="167"/>
      <c r="BM38" s="163">
        <f t="shared" si="40"/>
        <v>2524.5</v>
      </c>
      <c r="BN38" s="163"/>
      <c r="BO38" s="163"/>
      <c r="BR38" s="241" t="s">
        <v>98</v>
      </c>
      <c r="BS38" s="242"/>
      <c r="BT38" s="242"/>
      <c r="BU38" s="75"/>
    </row>
    <row r="39" spans="1:75" s="21" customFormat="1" ht="14.45" customHeight="1" x14ac:dyDescent="0.25">
      <c r="A39" s="51">
        <v>44790</v>
      </c>
      <c r="B39" s="208">
        <v>44799</v>
      </c>
      <c r="C39" s="209"/>
      <c r="D39" s="210">
        <f t="shared" ref="D39:D59" si="41">IF(B39="","",B39-A39+1)</f>
        <v>10</v>
      </c>
      <c r="E39" s="211"/>
      <c r="F39" s="210" cm="1">
        <f t="array" ref="F39">IF(B39="","",SUMPRODUCT(($Q$2:$AM$32&gt;=A39)*($Q$2:$AM$32&lt;=B39)*($AZ$2:$BV$32&gt;0)))</f>
        <v>8</v>
      </c>
      <c r="G39" s="211"/>
      <c r="H39" s="212" cm="1">
        <f t="array" ref="H39">IF(B39="","",SUMPRODUCT(($Q$2:$AM$32&gt;=A39)*($Q$2:$AM$32&lt;=B39)*($AZ$2:$BV$32)))</f>
        <v>58</v>
      </c>
      <c r="I39" s="212"/>
      <c r="J39" s="213">
        <f t="shared" si="15"/>
        <v>957</v>
      </c>
      <c r="K39" s="214"/>
      <c r="L39" s="214">
        <f t="shared" si="16"/>
        <v>478.5</v>
      </c>
      <c r="M39" s="214"/>
      <c r="N39" s="215">
        <f t="shared" si="17"/>
        <v>669.9</v>
      </c>
      <c r="O39" s="215"/>
      <c r="P39" s="214">
        <f t="shared" si="18"/>
        <v>765.6</v>
      </c>
      <c r="Q39" s="214"/>
      <c r="R39" s="214" t="str">
        <f t="shared" si="19"/>
        <v/>
      </c>
      <c r="S39" s="216"/>
      <c r="T39" s="205" t="str">
        <f t="shared" si="20"/>
        <v/>
      </c>
      <c r="U39" s="204" t="e">
        <f t="shared" si="21"/>
        <v>#DIV/0!</v>
      </c>
      <c r="V39" s="172" t="str">
        <f t="shared" si="22"/>
        <v/>
      </c>
      <c r="W39" s="204" t="e">
        <f t="shared" si="23"/>
        <v>#DIV/0!</v>
      </c>
      <c r="X39" s="172" t="str">
        <f t="shared" si="24"/>
        <v/>
      </c>
      <c r="Y39" s="204"/>
      <c r="Z39" s="174" t="str">
        <f t="shared" si="25"/>
        <v/>
      </c>
      <c r="AA39" s="175"/>
      <c r="AB39" s="174" t="str">
        <f t="shared" si="26"/>
        <v/>
      </c>
      <c r="AC39" s="206"/>
      <c r="AD39" s="207" t="str">
        <f t="shared" si="27"/>
        <v/>
      </c>
      <c r="AE39" s="175"/>
      <c r="AF39" s="174" t="str">
        <f t="shared" si="28"/>
        <v/>
      </c>
      <c r="AG39" s="175" t="e">
        <f t="shared" si="29"/>
        <v>#DIV/0!</v>
      </c>
      <c r="AH39" s="174" t="str">
        <f t="shared" si="30"/>
        <v/>
      </c>
      <c r="AI39" s="175"/>
      <c r="AJ39" s="174" t="str">
        <f t="shared" si="31"/>
        <v/>
      </c>
      <c r="AK39" s="175" t="e">
        <f t="shared" si="32"/>
        <v>#DIV/0!</v>
      </c>
      <c r="AL39" s="174" t="str">
        <f t="shared" si="33"/>
        <v/>
      </c>
      <c r="AM39" s="175" t="e">
        <f t="shared" si="11"/>
        <v>#DIV/0!</v>
      </c>
      <c r="AN39" s="202" t="str">
        <f t="shared" si="34"/>
        <v/>
      </c>
      <c r="AO39" s="203"/>
      <c r="AP39" s="172" t="str">
        <f t="shared" si="35"/>
        <v/>
      </c>
      <c r="AQ39" s="204"/>
      <c r="AR39" s="172" t="str">
        <f t="shared" si="36"/>
        <v/>
      </c>
      <c r="AS39" s="201"/>
      <c r="AT39" s="172" t="str">
        <f t="shared" si="37"/>
        <v/>
      </c>
      <c r="AU39" s="201" t="e">
        <f t="shared" si="38"/>
        <v>#DIV/0!</v>
      </c>
      <c r="AV39" s="172" t="str">
        <f t="shared" si="39"/>
        <v/>
      </c>
      <c r="AW39" s="173" t="e">
        <f>IF($D$4/$E$81*#REF!*$E$12&lt;0.01,"",$D$4/$E$81*#REF!*$E$12)</f>
        <v>#DIV/0!</v>
      </c>
      <c r="AZ39" s="171">
        <f t="shared" si="12"/>
        <v>44774</v>
      </c>
      <c r="BA39" s="171"/>
      <c r="BB39" s="171"/>
      <c r="BC39" s="171">
        <f t="shared" si="13"/>
        <v>44804</v>
      </c>
      <c r="BD39" s="171"/>
      <c r="BE39" s="171"/>
      <c r="BF39" s="164">
        <f t="shared" si="14"/>
        <v>31</v>
      </c>
      <c r="BG39" s="164"/>
      <c r="BH39" s="164" cm="1">
        <f t="array" ref="BH39">IF(B39="","",SUMPRODUCT(($Q$2:$AM$32&gt;=AZ39)*($Q$2:$AM$32&lt;=BC39)*($AZ$2:$BV$32&gt;0)))</f>
        <v>23</v>
      </c>
      <c r="BI39" s="164"/>
      <c r="BJ39" s="165" cm="1">
        <f t="array" ref="BJ39">IF($D$4="",IF(BC39="","",SUMPRODUCT(($Q$2:$AM$32&gt;=AZ39)*($Q$2:$AM$32&lt;=BC39)*($CA$2:$CW$32))),IF(BC39="","",SUMPRODUCT(($Q$2:$AM$32&gt;=AZ39)*($Q$2:$AM$32&lt;=BC39)*($AZ$2:$BV$32))))</f>
        <v>172</v>
      </c>
      <c r="BK39" s="166"/>
      <c r="BL39" s="167"/>
      <c r="BM39" s="163">
        <f t="shared" si="40"/>
        <v>2838</v>
      </c>
      <c r="BN39" s="163"/>
      <c r="BO39" s="163"/>
      <c r="BR39" s="242"/>
      <c r="BS39" s="242"/>
      <c r="BT39" s="242"/>
    </row>
    <row r="40" spans="1:75" s="21" customFormat="1" ht="14.45" customHeight="1" x14ac:dyDescent="0.25">
      <c r="A40" s="48">
        <v>44803</v>
      </c>
      <c r="B40" s="236">
        <v>44804</v>
      </c>
      <c r="C40" s="237"/>
      <c r="D40" s="230">
        <f t="shared" si="41"/>
        <v>2</v>
      </c>
      <c r="E40" s="231"/>
      <c r="F40" s="230" cm="1">
        <f t="array" ref="F40">IF(B40="","",SUMPRODUCT(($Q$2:$AM$32&gt;=A40)*($Q$2:$AM$32&lt;=B40)*($AZ$2:$BV$32&gt;0)))</f>
        <v>2</v>
      </c>
      <c r="G40" s="231"/>
      <c r="H40" s="232" cm="1">
        <f t="array" ref="H40">IF(B40="","",SUMPRODUCT(($Q$2:$AM$32&gt;=A40)*($Q$2:$AM$32&lt;=B40)*($AZ$2:$BV$32)))</f>
        <v>16</v>
      </c>
      <c r="I40" s="232"/>
      <c r="J40" s="233">
        <f t="shared" si="15"/>
        <v>264</v>
      </c>
      <c r="K40" s="224"/>
      <c r="L40" s="224">
        <f t="shared" si="16"/>
        <v>132</v>
      </c>
      <c r="M40" s="224"/>
      <c r="N40" s="225">
        <f t="shared" si="17"/>
        <v>184.79999999999998</v>
      </c>
      <c r="O40" s="225"/>
      <c r="P40" s="224">
        <f t="shared" si="18"/>
        <v>211.20000000000002</v>
      </c>
      <c r="Q40" s="224"/>
      <c r="R40" s="224" t="str">
        <f t="shared" si="19"/>
        <v/>
      </c>
      <c r="S40" s="226"/>
      <c r="T40" s="227" t="str">
        <f t="shared" si="20"/>
        <v/>
      </c>
      <c r="U40" s="169" t="e">
        <f t="shared" si="21"/>
        <v>#DIV/0!</v>
      </c>
      <c r="V40" s="168" t="str">
        <f t="shared" si="22"/>
        <v/>
      </c>
      <c r="W40" s="169" t="e">
        <f t="shared" si="23"/>
        <v>#DIV/0!</v>
      </c>
      <c r="X40" s="168" t="str">
        <f t="shared" si="24"/>
        <v/>
      </c>
      <c r="Y40" s="169"/>
      <c r="Z40" s="218" t="str">
        <f t="shared" si="25"/>
        <v/>
      </c>
      <c r="AA40" s="219"/>
      <c r="AB40" s="218" t="str">
        <f t="shared" si="26"/>
        <v/>
      </c>
      <c r="AC40" s="222"/>
      <c r="AD40" s="223" t="str">
        <f t="shared" si="27"/>
        <v/>
      </c>
      <c r="AE40" s="219"/>
      <c r="AF40" s="218" t="str">
        <f t="shared" si="28"/>
        <v/>
      </c>
      <c r="AG40" s="219" t="e">
        <f t="shared" si="29"/>
        <v>#DIV/0!</v>
      </c>
      <c r="AH40" s="218" t="str">
        <f t="shared" si="30"/>
        <v/>
      </c>
      <c r="AI40" s="219"/>
      <c r="AJ40" s="218" t="str">
        <f t="shared" si="31"/>
        <v/>
      </c>
      <c r="AK40" s="219" t="e">
        <f t="shared" si="32"/>
        <v>#DIV/0!</v>
      </c>
      <c r="AL40" s="218" t="str">
        <f t="shared" si="33"/>
        <v/>
      </c>
      <c r="AM40" s="219" t="e">
        <f t="shared" si="11"/>
        <v>#DIV/0!</v>
      </c>
      <c r="AN40" s="220" t="str">
        <f t="shared" si="34"/>
        <v/>
      </c>
      <c r="AO40" s="221"/>
      <c r="AP40" s="168" t="str">
        <f t="shared" si="35"/>
        <v/>
      </c>
      <c r="AQ40" s="169"/>
      <c r="AR40" s="168" t="str">
        <f t="shared" si="36"/>
        <v/>
      </c>
      <c r="AS40" s="170"/>
      <c r="AT40" s="168" t="str">
        <f t="shared" si="37"/>
        <v/>
      </c>
      <c r="AU40" s="170" t="e">
        <f t="shared" si="38"/>
        <v>#DIV/0!</v>
      </c>
      <c r="AV40" s="168" t="str">
        <f t="shared" si="39"/>
        <v/>
      </c>
      <c r="AW40" s="217" t="e">
        <f>IF($D$4/$E$81*#REF!*$E$12&lt;0.01,"",$D$4/$E$81*#REF!*$E$12)</f>
        <v>#DIV/0!</v>
      </c>
      <c r="AZ40" s="171">
        <f t="shared" si="12"/>
        <v>44774</v>
      </c>
      <c r="BA40" s="171"/>
      <c r="BB40" s="171"/>
      <c r="BC40" s="171">
        <f t="shared" si="13"/>
        <v>44804</v>
      </c>
      <c r="BD40" s="171"/>
      <c r="BE40" s="171"/>
      <c r="BF40" s="164">
        <f t="shared" si="14"/>
        <v>31</v>
      </c>
      <c r="BG40" s="164"/>
      <c r="BH40" s="164" cm="1">
        <f t="array" ref="BH40">IF(B40="","",SUMPRODUCT(($Q$2:$AM$32&gt;=AZ40)*($Q$2:$AM$32&lt;=BC40)*($AZ$2:$BV$32&gt;0)))</f>
        <v>23</v>
      </c>
      <c r="BI40" s="164"/>
      <c r="BJ40" s="165" cm="1">
        <f t="array" ref="BJ40">IF($D$4="",IF(BC40="","",SUMPRODUCT(($Q$2:$AM$32&gt;=AZ40)*($Q$2:$AM$32&lt;=BC40)*($CA$2:$CW$32))),IF(BC40="","",SUMPRODUCT(($Q$2:$AM$32&gt;=AZ40)*($Q$2:$AM$32&lt;=BC40)*($AZ$2:$BV$32))))</f>
        <v>172</v>
      </c>
      <c r="BK40" s="166"/>
      <c r="BL40" s="167"/>
      <c r="BM40" s="163">
        <f t="shared" si="40"/>
        <v>2838</v>
      </c>
      <c r="BN40" s="163"/>
      <c r="BO40" s="163"/>
      <c r="BR40" s="238">
        <f>DATE(A1,12,31)</f>
        <v>44926</v>
      </c>
      <c r="BS40" s="239"/>
      <c r="BT40" s="240"/>
    </row>
    <row r="41" spans="1:75" s="21" customFormat="1" ht="14.45" customHeight="1" x14ac:dyDescent="0.25">
      <c r="A41" s="49">
        <v>44805</v>
      </c>
      <c r="B41" s="234">
        <v>44822</v>
      </c>
      <c r="C41" s="235"/>
      <c r="D41" s="210">
        <f t="shared" si="41"/>
        <v>18</v>
      </c>
      <c r="E41" s="211"/>
      <c r="F41" s="210" cm="1">
        <f t="array" ref="F41">IF(B41="","",SUMPRODUCT(($Q$2:$AM$32&gt;=A41)*($Q$2:$AM$32&lt;=B41)*($AZ$2:$BV$32&gt;0)))</f>
        <v>12</v>
      </c>
      <c r="G41" s="211"/>
      <c r="H41" s="212" cm="1">
        <f t="array" ref="H41">IF(B41="","",SUMPRODUCT(($Q$2:$AM$32&gt;=A41)*($Q$2:$AM$32&lt;=B41)*($AZ$2:$BV$32)))</f>
        <v>87</v>
      </c>
      <c r="I41" s="212"/>
      <c r="J41" s="213">
        <f t="shared" si="15"/>
        <v>1435.5</v>
      </c>
      <c r="K41" s="214"/>
      <c r="L41" s="214">
        <f t="shared" si="16"/>
        <v>717.75</v>
      </c>
      <c r="M41" s="214"/>
      <c r="N41" s="215">
        <f t="shared" si="17"/>
        <v>1004.8499999999999</v>
      </c>
      <c r="O41" s="215"/>
      <c r="P41" s="214">
        <f t="shared" si="18"/>
        <v>1148.4000000000001</v>
      </c>
      <c r="Q41" s="214"/>
      <c r="R41" s="214" t="str">
        <f t="shared" si="19"/>
        <v/>
      </c>
      <c r="S41" s="216"/>
      <c r="T41" s="205" t="str">
        <f t="shared" si="20"/>
        <v/>
      </c>
      <c r="U41" s="204" t="e">
        <f t="shared" si="21"/>
        <v>#DIV/0!</v>
      </c>
      <c r="V41" s="172" t="str">
        <f t="shared" si="22"/>
        <v/>
      </c>
      <c r="W41" s="204" t="e">
        <f t="shared" si="23"/>
        <v>#DIV/0!</v>
      </c>
      <c r="X41" s="172" t="str">
        <f t="shared" si="24"/>
        <v/>
      </c>
      <c r="Y41" s="204"/>
      <c r="Z41" s="174" t="str">
        <f t="shared" si="25"/>
        <v/>
      </c>
      <c r="AA41" s="175"/>
      <c r="AB41" s="174" t="str">
        <f t="shared" si="26"/>
        <v/>
      </c>
      <c r="AC41" s="206"/>
      <c r="AD41" s="207" t="str">
        <f t="shared" si="27"/>
        <v/>
      </c>
      <c r="AE41" s="175"/>
      <c r="AF41" s="174" t="str">
        <f t="shared" si="28"/>
        <v/>
      </c>
      <c r="AG41" s="175" t="e">
        <f t="shared" si="29"/>
        <v>#DIV/0!</v>
      </c>
      <c r="AH41" s="174" t="str">
        <f t="shared" si="30"/>
        <v/>
      </c>
      <c r="AI41" s="175"/>
      <c r="AJ41" s="174" t="str">
        <f t="shared" si="31"/>
        <v/>
      </c>
      <c r="AK41" s="175" t="e">
        <f t="shared" si="32"/>
        <v>#DIV/0!</v>
      </c>
      <c r="AL41" s="174" t="str">
        <f t="shared" si="33"/>
        <v/>
      </c>
      <c r="AM41" s="175" t="e">
        <f t="shared" si="11"/>
        <v>#DIV/0!</v>
      </c>
      <c r="AN41" s="202" t="str">
        <f t="shared" si="34"/>
        <v/>
      </c>
      <c r="AO41" s="203"/>
      <c r="AP41" s="172" t="str">
        <f t="shared" si="35"/>
        <v/>
      </c>
      <c r="AQ41" s="204"/>
      <c r="AR41" s="172" t="str">
        <f t="shared" si="36"/>
        <v/>
      </c>
      <c r="AS41" s="201"/>
      <c r="AT41" s="172" t="str">
        <f t="shared" si="37"/>
        <v/>
      </c>
      <c r="AU41" s="201" t="e">
        <f t="shared" si="38"/>
        <v>#DIV/0!</v>
      </c>
      <c r="AV41" s="172" t="str">
        <f t="shared" si="39"/>
        <v/>
      </c>
      <c r="AW41" s="173" t="e">
        <f>IF($D$4/$E$81*#REF!*$E$12&lt;0.01,"",$D$4/$E$81*#REF!*$E$12)</f>
        <v>#DIV/0!</v>
      </c>
      <c r="AZ41" s="171">
        <f t="shared" si="12"/>
        <v>44805</v>
      </c>
      <c r="BA41" s="171"/>
      <c r="BB41" s="171"/>
      <c r="BC41" s="171">
        <f t="shared" si="13"/>
        <v>44834</v>
      </c>
      <c r="BD41" s="171"/>
      <c r="BE41" s="171"/>
      <c r="BF41" s="164">
        <f t="shared" si="14"/>
        <v>30</v>
      </c>
      <c r="BG41" s="164"/>
      <c r="BH41" s="164" cm="1">
        <f t="array" ref="BH41">IF(B41="","",SUMPRODUCT(($Q$2:$AM$32&gt;=AZ41)*($Q$2:$AM$32&lt;=BC41)*($AZ$2:$BV$32&gt;0)))</f>
        <v>22</v>
      </c>
      <c r="BI41" s="164"/>
      <c r="BJ41" s="165" cm="1">
        <f t="array" ref="BJ41">IF($D$4="",IF(BC41="","",SUMPRODUCT(($Q$2:$AM$32&gt;=AZ41)*($Q$2:$AM$32&lt;=BC41)*($CA$2:$CW$32))),IF(BC41="","",SUMPRODUCT(($Q$2:$AM$32&gt;=AZ41)*($Q$2:$AM$32&lt;=BC41)*($AZ$2:$BV$32))))</f>
        <v>161</v>
      </c>
      <c r="BK41" s="166"/>
      <c r="BL41" s="167"/>
      <c r="BM41" s="163">
        <f t="shared" si="40"/>
        <v>2656.5</v>
      </c>
      <c r="BN41" s="163"/>
      <c r="BO41" s="163"/>
    </row>
    <row r="42" spans="1:75" s="21" customFormat="1" ht="14.45" customHeight="1" x14ac:dyDescent="0.25">
      <c r="A42" s="50"/>
      <c r="B42" s="228"/>
      <c r="C42" s="229"/>
      <c r="D42" s="230" t="str">
        <f t="shared" si="41"/>
        <v/>
      </c>
      <c r="E42" s="231"/>
      <c r="F42" s="230" t="str" cm="1">
        <f t="array" ref="F42">IF(B42="","",SUMPRODUCT(($Q$2:$AM$32&gt;=A42)*($Q$2:$AM$32&lt;=B42)*($AZ$2:$BV$32&gt;0)))</f>
        <v/>
      </c>
      <c r="G42" s="231"/>
      <c r="H42" s="232" t="str" cm="1">
        <f t="array" ref="H42">IF(B42="","",SUMPRODUCT(($Q$2:$AM$32&gt;=A42)*($Q$2:$AM$32&lt;=B42)*($AZ$2:$BV$32)))</f>
        <v/>
      </c>
      <c r="I42" s="232"/>
      <c r="J42" s="233" t="str">
        <f t="shared" si="15"/>
        <v/>
      </c>
      <c r="K42" s="224"/>
      <c r="L42" s="224" t="str">
        <f t="shared" si="16"/>
        <v/>
      </c>
      <c r="M42" s="224"/>
      <c r="N42" s="225" t="str">
        <f t="shared" si="17"/>
        <v/>
      </c>
      <c r="O42" s="225"/>
      <c r="P42" s="224" t="str">
        <f t="shared" si="18"/>
        <v/>
      </c>
      <c r="Q42" s="224"/>
      <c r="R42" s="224" t="str">
        <f t="shared" si="19"/>
        <v/>
      </c>
      <c r="S42" s="226"/>
      <c r="T42" s="227" t="str">
        <f t="shared" si="20"/>
        <v/>
      </c>
      <c r="U42" s="169" t="e">
        <f t="shared" si="21"/>
        <v>#DIV/0!</v>
      </c>
      <c r="V42" s="168" t="str">
        <f t="shared" si="22"/>
        <v/>
      </c>
      <c r="W42" s="169" t="e">
        <f t="shared" si="23"/>
        <v>#DIV/0!</v>
      </c>
      <c r="X42" s="168" t="str">
        <f t="shared" si="24"/>
        <v/>
      </c>
      <c r="Y42" s="169"/>
      <c r="Z42" s="218" t="str">
        <f t="shared" si="25"/>
        <v/>
      </c>
      <c r="AA42" s="219"/>
      <c r="AB42" s="218" t="str">
        <f t="shared" si="26"/>
        <v/>
      </c>
      <c r="AC42" s="222"/>
      <c r="AD42" s="223" t="str">
        <f t="shared" si="27"/>
        <v/>
      </c>
      <c r="AE42" s="219"/>
      <c r="AF42" s="218" t="str">
        <f t="shared" si="28"/>
        <v/>
      </c>
      <c r="AG42" s="219" t="e">
        <f t="shared" si="29"/>
        <v>#DIV/0!</v>
      </c>
      <c r="AH42" s="218" t="str">
        <f t="shared" si="30"/>
        <v/>
      </c>
      <c r="AI42" s="219"/>
      <c r="AJ42" s="218" t="str">
        <f t="shared" si="31"/>
        <v/>
      </c>
      <c r="AK42" s="219" t="e">
        <f t="shared" si="32"/>
        <v>#DIV/0!</v>
      </c>
      <c r="AL42" s="218" t="str">
        <f t="shared" si="33"/>
        <v/>
      </c>
      <c r="AM42" s="219" t="e">
        <f t="shared" si="11"/>
        <v>#DIV/0!</v>
      </c>
      <c r="AN42" s="220" t="str">
        <f t="shared" si="34"/>
        <v/>
      </c>
      <c r="AO42" s="221"/>
      <c r="AP42" s="168" t="str">
        <f t="shared" si="35"/>
        <v/>
      </c>
      <c r="AQ42" s="169"/>
      <c r="AR42" s="168" t="str">
        <f t="shared" si="36"/>
        <v/>
      </c>
      <c r="AS42" s="170"/>
      <c r="AT42" s="168" t="str">
        <f t="shared" si="37"/>
        <v/>
      </c>
      <c r="AU42" s="170" t="e">
        <f t="shared" si="38"/>
        <v>#DIV/0!</v>
      </c>
      <c r="AV42" s="168" t="str">
        <f t="shared" si="39"/>
        <v/>
      </c>
      <c r="AW42" s="217" t="e">
        <f>IF($D$4/$E$81*#REF!*$E$12&lt;0.01,"",$D$4/$E$81*#REF!*$E$12)</f>
        <v>#DIV/0!</v>
      </c>
      <c r="AZ42" s="171" t="str">
        <f t="shared" si="12"/>
        <v/>
      </c>
      <c r="BA42" s="171"/>
      <c r="BB42" s="171"/>
      <c r="BC42" s="171" t="str">
        <f t="shared" si="13"/>
        <v/>
      </c>
      <c r="BD42" s="171"/>
      <c r="BE42" s="171"/>
      <c r="BF42" s="164" t="str">
        <f t="shared" si="14"/>
        <v/>
      </c>
      <c r="BG42" s="164"/>
      <c r="BH42" s="164" t="str" cm="1">
        <f t="array" ref="BH42">IF(B42="","",SUMPRODUCT(($Q$2:$AM$32&gt;=AZ42)*($Q$2:$AM$32&lt;=BC42)*($AZ$2:$BV$32&gt;0)))</f>
        <v/>
      </c>
      <c r="BI42" s="164"/>
      <c r="BJ42" s="165" t="str" cm="1">
        <f t="array" ref="BJ42">IF($D$4="",IF(BC42="","",SUMPRODUCT(($Q$2:$AM$32&gt;=AZ42)*($Q$2:$AM$32&lt;=BC42)*($CA$2:$CW$32))),IF(BC42="","",SUMPRODUCT(($Q$2:$AM$32&gt;=AZ42)*($Q$2:$AM$32&lt;=BC42)*($AZ$2:$BV$32))))</f>
        <v/>
      </c>
      <c r="BK42" s="166"/>
      <c r="BL42" s="167"/>
      <c r="BM42" s="163" t="str">
        <f t="shared" si="40"/>
        <v/>
      </c>
      <c r="BN42" s="163"/>
      <c r="BO42" s="163"/>
    </row>
    <row r="43" spans="1:75" s="21" customFormat="1" ht="14.45" customHeight="1" x14ac:dyDescent="0.25">
      <c r="A43" s="51"/>
      <c r="B43" s="208"/>
      <c r="C43" s="209"/>
      <c r="D43" s="210" t="str">
        <f t="shared" si="41"/>
        <v/>
      </c>
      <c r="E43" s="211"/>
      <c r="F43" s="210" t="str" cm="1">
        <f t="array" ref="F43">IF(B43="","",SUMPRODUCT(($Q$2:$AM$32&gt;=A43)*($Q$2:$AM$32&lt;=B43)*($AZ$2:$BV$32&gt;0)))</f>
        <v/>
      </c>
      <c r="G43" s="211"/>
      <c r="H43" s="212" t="str" cm="1">
        <f t="array" ref="H43">IF(B43="","",SUMPRODUCT(($Q$2:$AM$32&gt;=A43)*($Q$2:$AM$32&lt;=B43)*($AZ$2:$BV$32)))</f>
        <v/>
      </c>
      <c r="I43" s="212"/>
      <c r="J43" s="213" t="str">
        <f t="shared" si="15"/>
        <v/>
      </c>
      <c r="K43" s="214"/>
      <c r="L43" s="214" t="str">
        <f t="shared" si="16"/>
        <v/>
      </c>
      <c r="M43" s="214"/>
      <c r="N43" s="215" t="str">
        <f t="shared" si="17"/>
        <v/>
      </c>
      <c r="O43" s="215"/>
      <c r="P43" s="214" t="str">
        <f t="shared" si="18"/>
        <v/>
      </c>
      <c r="Q43" s="214"/>
      <c r="R43" s="214" t="str">
        <f t="shared" si="19"/>
        <v/>
      </c>
      <c r="S43" s="216"/>
      <c r="T43" s="205" t="str">
        <f t="shared" si="20"/>
        <v/>
      </c>
      <c r="U43" s="204" t="e">
        <f t="shared" si="21"/>
        <v>#DIV/0!</v>
      </c>
      <c r="V43" s="172" t="str">
        <f t="shared" si="22"/>
        <v/>
      </c>
      <c r="W43" s="204" t="e">
        <f t="shared" si="23"/>
        <v>#DIV/0!</v>
      </c>
      <c r="X43" s="172" t="str">
        <f t="shared" si="24"/>
        <v/>
      </c>
      <c r="Y43" s="204"/>
      <c r="Z43" s="174" t="str">
        <f t="shared" si="25"/>
        <v/>
      </c>
      <c r="AA43" s="175"/>
      <c r="AB43" s="174" t="str">
        <f t="shared" si="26"/>
        <v/>
      </c>
      <c r="AC43" s="206"/>
      <c r="AD43" s="207" t="str">
        <f t="shared" si="27"/>
        <v/>
      </c>
      <c r="AE43" s="175"/>
      <c r="AF43" s="174" t="str">
        <f t="shared" si="28"/>
        <v/>
      </c>
      <c r="AG43" s="175" t="e">
        <f t="shared" si="29"/>
        <v>#DIV/0!</v>
      </c>
      <c r="AH43" s="174" t="str">
        <f t="shared" si="30"/>
        <v/>
      </c>
      <c r="AI43" s="175"/>
      <c r="AJ43" s="174" t="str">
        <f t="shared" si="31"/>
        <v/>
      </c>
      <c r="AK43" s="175" t="e">
        <f t="shared" si="32"/>
        <v>#DIV/0!</v>
      </c>
      <c r="AL43" s="174" t="str">
        <f t="shared" si="33"/>
        <v/>
      </c>
      <c r="AM43" s="175" t="e">
        <f t="shared" si="11"/>
        <v>#DIV/0!</v>
      </c>
      <c r="AN43" s="202" t="str">
        <f t="shared" si="34"/>
        <v/>
      </c>
      <c r="AO43" s="203"/>
      <c r="AP43" s="172" t="str">
        <f t="shared" si="35"/>
        <v/>
      </c>
      <c r="AQ43" s="204"/>
      <c r="AR43" s="172" t="str">
        <f t="shared" si="36"/>
        <v/>
      </c>
      <c r="AS43" s="201"/>
      <c r="AT43" s="172" t="str">
        <f t="shared" si="37"/>
        <v/>
      </c>
      <c r="AU43" s="201" t="e">
        <f t="shared" si="38"/>
        <v>#DIV/0!</v>
      </c>
      <c r="AV43" s="172" t="str">
        <f t="shared" si="39"/>
        <v/>
      </c>
      <c r="AW43" s="173" t="e">
        <f>IF($D$4/$E$81*#REF!*$E$12&lt;0.01,"",$D$4/$E$81*#REF!*$E$12)</f>
        <v>#DIV/0!</v>
      </c>
      <c r="AZ43" s="171" t="str">
        <f t="shared" si="12"/>
        <v/>
      </c>
      <c r="BA43" s="171"/>
      <c r="BB43" s="171"/>
      <c r="BC43" s="171" t="str">
        <f t="shared" si="13"/>
        <v/>
      </c>
      <c r="BD43" s="171"/>
      <c r="BE43" s="171"/>
      <c r="BF43" s="164" t="str">
        <f t="shared" si="14"/>
        <v/>
      </c>
      <c r="BG43" s="164"/>
      <c r="BH43" s="164" t="str" cm="1">
        <f t="array" ref="BH43">IF(B43="","",SUMPRODUCT(($Q$2:$AM$32&gt;=AZ43)*($Q$2:$AM$32&lt;=BC43)*($AZ$2:$BV$32&gt;0)))</f>
        <v/>
      </c>
      <c r="BI43" s="164"/>
      <c r="BJ43" s="165" t="str" cm="1">
        <f t="array" ref="BJ43">IF($D$4="",IF(BC43="","",SUMPRODUCT(($Q$2:$AM$32&gt;=AZ43)*($Q$2:$AM$32&lt;=BC43)*($CA$2:$CW$32))),IF(BC43="","",SUMPRODUCT(($Q$2:$AM$32&gt;=AZ43)*($Q$2:$AM$32&lt;=BC43)*($AZ$2:$BV$32))))</f>
        <v/>
      </c>
      <c r="BK43" s="166"/>
      <c r="BL43" s="167"/>
      <c r="BM43" s="163" t="str">
        <f t="shared" si="40"/>
        <v/>
      </c>
      <c r="BN43" s="163"/>
      <c r="BO43" s="163"/>
    </row>
    <row r="44" spans="1:75" s="21" customFormat="1" ht="14.45" customHeight="1" x14ac:dyDescent="0.25">
      <c r="A44" s="48"/>
      <c r="B44" s="236"/>
      <c r="C44" s="237"/>
      <c r="D44" s="230" t="str">
        <f t="shared" si="41"/>
        <v/>
      </c>
      <c r="E44" s="231"/>
      <c r="F44" s="230" t="str" cm="1">
        <f t="array" ref="F44">IF(B44="","",SUMPRODUCT(($Q$2:$AM$32&gt;=A44)*($Q$2:$AM$32&lt;=B44)*($AZ$2:$BV$32&gt;0)))</f>
        <v/>
      </c>
      <c r="G44" s="231"/>
      <c r="H44" s="232" t="str" cm="1">
        <f t="array" ref="H44">IF(B44="","",SUMPRODUCT(($Q$2:$AM$32&gt;=A44)*($Q$2:$AM$32&lt;=B44)*($AZ$2:$BV$32)))</f>
        <v/>
      </c>
      <c r="I44" s="232"/>
      <c r="J44" s="233" t="str">
        <f t="shared" si="15"/>
        <v/>
      </c>
      <c r="K44" s="224"/>
      <c r="L44" s="224" t="str">
        <f t="shared" si="16"/>
        <v/>
      </c>
      <c r="M44" s="224"/>
      <c r="N44" s="225" t="str">
        <f t="shared" si="17"/>
        <v/>
      </c>
      <c r="O44" s="225"/>
      <c r="P44" s="224" t="str">
        <f t="shared" si="18"/>
        <v/>
      </c>
      <c r="Q44" s="224"/>
      <c r="R44" s="224" t="str">
        <f t="shared" si="19"/>
        <v/>
      </c>
      <c r="S44" s="226"/>
      <c r="T44" s="227" t="str">
        <f t="shared" si="20"/>
        <v/>
      </c>
      <c r="U44" s="169" t="e">
        <f t="shared" si="21"/>
        <v>#DIV/0!</v>
      </c>
      <c r="V44" s="168" t="str">
        <f t="shared" si="22"/>
        <v/>
      </c>
      <c r="W44" s="169" t="e">
        <f t="shared" si="23"/>
        <v>#DIV/0!</v>
      </c>
      <c r="X44" s="168" t="str">
        <f t="shared" si="24"/>
        <v/>
      </c>
      <c r="Y44" s="169"/>
      <c r="Z44" s="218" t="str">
        <f t="shared" si="25"/>
        <v/>
      </c>
      <c r="AA44" s="219"/>
      <c r="AB44" s="218" t="str">
        <f t="shared" si="26"/>
        <v/>
      </c>
      <c r="AC44" s="222"/>
      <c r="AD44" s="223" t="str">
        <f t="shared" si="27"/>
        <v/>
      </c>
      <c r="AE44" s="219"/>
      <c r="AF44" s="218" t="str">
        <f t="shared" si="28"/>
        <v/>
      </c>
      <c r="AG44" s="219" t="e">
        <f t="shared" si="29"/>
        <v>#DIV/0!</v>
      </c>
      <c r="AH44" s="218" t="str">
        <f t="shared" si="30"/>
        <v/>
      </c>
      <c r="AI44" s="219"/>
      <c r="AJ44" s="218" t="str">
        <f t="shared" si="31"/>
        <v/>
      </c>
      <c r="AK44" s="219" t="e">
        <f t="shared" si="32"/>
        <v>#DIV/0!</v>
      </c>
      <c r="AL44" s="218" t="str">
        <f t="shared" si="33"/>
        <v/>
      </c>
      <c r="AM44" s="219" t="e">
        <f t="shared" si="11"/>
        <v>#DIV/0!</v>
      </c>
      <c r="AN44" s="220" t="str">
        <f t="shared" si="34"/>
        <v/>
      </c>
      <c r="AO44" s="221"/>
      <c r="AP44" s="168" t="str">
        <f t="shared" si="35"/>
        <v/>
      </c>
      <c r="AQ44" s="169"/>
      <c r="AR44" s="168" t="str">
        <f t="shared" si="36"/>
        <v/>
      </c>
      <c r="AS44" s="170"/>
      <c r="AT44" s="168" t="str">
        <f t="shared" si="37"/>
        <v/>
      </c>
      <c r="AU44" s="170" t="e">
        <f t="shared" si="38"/>
        <v>#DIV/0!</v>
      </c>
      <c r="AV44" s="168" t="str">
        <f t="shared" si="39"/>
        <v/>
      </c>
      <c r="AW44" s="217" t="e">
        <f>IF($D$4/$E$81*#REF!*$E$12&lt;0.01,"",$D$4/$E$81*#REF!*$E$12)</f>
        <v>#DIV/0!</v>
      </c>
      <c r="AZ44" s="171" t="str">
        <f t="shared" si="12"/>
        <v/>
      </c>
      <c r="BA44" s="171"/>
      <c r="BB44" s="171"/>
      <c r="BC44" s="171" t="str">
        <f t="shared" si="13"/>
        <v/>
      </c>
      <c r="BD44" s="171"/>
      <c r="BE44" s="171"/>
      <c r="BF44" s="164" t="str">
        <f t="shared" si="14"/>
        <v/>
      </c>
      <c r="BG44" s="164"/>
      <c r="BH44" s="164" t="str" cm="1">
        <f t="array" ref="BH44">IF(B44="","",SUMPRODUCT(($Q$2:$AM$32&gt;=AZ44)*($Q$2:$AM$32&lt;=BC44)*($AZ$2:$BV$32&gt;0)))</f>
        <v/>
      </c>
      <c r="BI44" s="164"/>
      <c r="BJ44" s="165" t="str" cm="1">
        <f t="array" ref="BJ44">IF($D$4="",IF(BC44="","",SUMPRODUCT(($Q$2:$AM$32&gt;=AZ44)*($Q$2:$AM$32&lt;=BC44)*($CA$2:$CW$32))),IF(BC44="","",SUMPRODUCT(($Q$2:$AM$32&gt;=AZ44)*($Q$2:$AM$32&lt;=BC44)*($AZ$2:$BV$32))))</f>
        <v/>
      </c>
      <c r="BK44" s="166"/>
      <c r="BL44" s="167"/>
      <c r="BM44" s="163" t="str">
        <f t="shared" si="40"/>
        <v/>
      </c>
      <c r="BN44" s="163"/>
      <c r="BO44" s="163"/>
    </row>
    <row r="45" spans="1:75" s="21" customFormat="1" ht="14.45" customHeight="1" x14ac:dyDescent="0.25">
      <c r="A45" s="49"/>
      <c r="B45" s="234"/>
      <c r="C45" s="235"/>
      <c r="D45" s="210" t="str">
        <f t="shared" si="41"/>
        <v/>
      </c>
      <c r="E45" s="211"/>
      <c r="F45" s="210" t="str" cm="1">
        <f t="array" ref="F45">IF(B45="","",SUMPRODUCT(($Q$2:$AM$32&gt;=A45)*($Q$2:$AM$32&lt;=B45)*($AZ$2:$BV$32&gt;0)))</f>
        <v/>
      </c>
      <c r="G45" s="211"/>
      <c r="H45" s="212" t="str" cm="1">
        <f t="array" ref="H45">IF(B45="","",SUMPRODUCT(($Q$2:$AM$32&gt;=A45)*($Q$2:$AM$32&lt;=B45)*($AZ$2:$BV$32)))</f>
        <v/>
      </c>
      <c r="I45" s="212"/>
      <c r="J45" s="213" t="str">
        <f>IF(OR($B45="",$B$6=""),"",$BM45/$BJ45*$H45)</f>
        <v/>
      </c>
      <c r="K45" s="214"/>
      <c r="L45" s="214" t="str">
        <f t="shared" si="16"/>
        <v/>
      </c>
      <c r="M45" s="214"/>
      <c r="N45" s="215" t="str">
        <f t="shared" si="17"/>
        <v/>
      </c>
      <c r="O45" s="215"/>
      <c r="P45" s="214" t="str">
        <f t="shared" si="18"/>
        <v/>
      </c>
      <c r="Q45" s="214"/>
      <c r="R45" s="214" t="str">
        <f t="shared" si="19"/>
        <v/>
      </c>
      <c r="S45" s="216"/>
      <c r="T45" s="205" t="str">
        <f t="shared" si="20"/>
        <v/>
      </c>
      <c r="U45" s="204" t="e">
        <f t="shared" si="21"/>
        <v>#DIV/0!</v>
      </c>
      <c r="V45" s="172" t="str">
        <f t="shared" si="22"/>
        <v/>
      </c>
      <c r="W45" s="204" t="e">
        <f t="shared" si="23"/>
        <v>#DIV/0!</v>
      </c>
      <c r="X45" s="172" t="str">
        <f t="shared" si="24"/>
        <v/>
      </c>
      <c r="Y45" s="204"/>
      <c r="Z45" s="174" t="str">
        <f t="shared" si="25"/>
        <v/>
      </c>
      <c r="AA45" s="175"/>
      <c r="AB45" s="174" t="str">
        <f t="shared" si="26"/>
        <v/>
      </c>
      <c r="AC45" s="206"/>
      <c r="AD45" s="207" t="str">
        <f t="shared" si="27"/>
        <v/>
      </c>
      <c r="AE45" s="175"/>
      <c r="AF45" s="174" t="str">
        <f t="shared" si="28"/>
        <v/>
      </c>
      <c r="AG45" s="175" t="e">
        <f t="shared" si="29"/>
        <v>#DIV/0!</v>
      </c>
      <c r="AH45" s="174" t="str">
        <f t="shared" si="30"/>
        <v/>
      </c>
      <c r="AI45" s="175"/>
      <c r="AJ45" s="174" t="str">
        <f t="shared" si="31"/>
        <v/>
      </c>
      <c r="AK45" s="175" t="e">
        <f t="shared" si="32"/>
        <v>#DIV/0!</v>
      </c>
      <c r="AL45" s="174" t="str">
        <f t="shared" si="33"/>
        <v/>
      </c>
      <c r="AM45" s="175" t="e">
        <f t="shared" si="11"/>
        <v>#DIV/0!</v>
      </c>
      <c r="AN45" s="202" t="str">
        <f t="shared" si="34"/>
        <v/>
      </c>
      <c r="AO45" s="203"/>
      <c r="AP45" s="172" t="str">
        <f t="shared" si="35"/>
        <v/>
      </c>
      <c r="AQ45" s="204"/>
      <c r="AR45" s="172" t="str">
        <f t="shared" si="36"/>
        <v/>
      </c>
      <c r="AS45" s="201"/>
      <c r="AT45" s="172" t="str">
        <f t="shared" si="37"/>
        <v/>
      </c>
      <c r="AU45" s="201" t="e">
        <f t="shared" si="38"/>
        <v>#DIV/0!</v>
      </c>
      <c r="AV45" s="172" t="str">
        <f t="shared" si="39"/>
        <v/>
      </c>
      <c r="AW45" s="173" t="e">
        <f>IF($D$4/$E$81*#REF!*$E$12&lt;0.01,"",$D$4/$E$81*#REF!*$E$12)</f>
        <v>#DIV/0!</v>
      </c>
      <c r="AZ45" s="171" t="str">
        <f t="shared" si="12"/>
        <v/>
      </c>
      <c r="BA45" s="171"/>
      <c r="BB45" s="171"/>
      <c r="BC45" s="171" t="str">
        <f t="shared" si="13"/>
        <v/>
      </c>
      <c r="BD45" s="171"/>
      <c r="BE45" s="171"/>
      <c r="BF45" s="164" t="str">
        <f t="shared" si="14"/>
        <v/>
      </c>
      <c r="BG45" s="164"/>
      <c r="BH45" s="164" t="str" cm="1">
        <f t="array" ref="BH45">IF(B45="","",SUMPRODUCT(($Q$2:$AM$32&gt;=AZ45)*($Q$2:$AM$32&lt;=BC45)*($AZ$2:$BV$32&gt;0)))</f>
        <v/>
      </c>
      <c r="BI45" s="164"/>
      <c r="BJ45" s="165" t="str" cm="1">
        <f t="array" ref="BJ45">IF($D$4="",IF(BC45="","",SUMPRODUCT(($Q$2:$AM$32&gt;=AZ45)*($Q$2:$AM$32&lt;=BC45)*($CA$2:$CW$32))),IF(BC45="","",SUMPRODUCT(($Q$2:$AM$32&gt;=AZ45)*($Q$2:$AM$32&lt;=BC45)*($AZ$2:$BV$32))))</f>
        <v/>
      </c>
      <c r="BK45" s="166"/>
      <c r="BL45" s="167"/>
      <c r="BM45" s="163" t="str">
        <f t="shared" si="40"/>
        <v/>
      </c>
      <c r="BN45" s="163"/>
      <c r="BO45" s="163"/>
    </row>
    <row r="46" spans="1:75" s="21" customFormat="1" ht="14.45" customHeight="1" x14ac:dyDescent="0.25">
      <c r="A46" s="50"/>
      <c r="B46" s="228"/>
      <c r="C46" s="229"/>
      <c r="D46" s="230" t="str">
        <f t="shared" si="41"/>
        <v/>
      </c>
      <c r="E46" s="231"/>
      <c r="F46" s="230" t="str" cm="1">
        <f t="array" ref="F46">IF(B46="","",SUMPRODUCT(($Q$2:$AM$32&gt;=A46)*($Q$2:$AM$32&lt;=B46)*($AZ$2:$BV$32&gt;0)))</f>
        <v/>
      </c>
      <c r="G46" s="231"/>
      <c r="H46" s="232" t="str" cm="1">
        <f t="array" ref="H46">IF(B46="","",SUMPRODUCT(($Q$2:$AM$32&gt;=A46)*($Q$2:$AM$32&lt;=B46)*($AZ$2:$BV$32)))</f>
        <v/>
      </c>
      <c r="I46" s="232"/>
      <c r="J46" s="233" t="str">
        <f t="shared" ref="J46:J59" si="42">IF(OR($B46="",$B$6=""),"",$BM46/$BJ46*$H46)</f>
        <v/>
      </c>
      <c r="K46" s="224"/>
      <c r="L46" s="224" t="str">
        <f t="shared" si="16"/>
        <v/>
      </c>
      <c r="M46" s="224"/>
      <c r="N46" s="225" t="str">
        <f t="shared" si="17"/>
        <v/>
      </c>
      <c r="O46" s="225"/>
      <c r="P46" s="224" t="str">
        <f t="shared" si="18"/>
        <v/>
      </c>
      <c r="Q46" s="224"/>
      <c r="R46" s="224" t="str">
        <f t="shared" si="19"/>
        <v/>
      </c>
      <c r="S46" s="226"/>
      <c r="T46" s="227" t="str">
        <f t="shared" si="20"/>
        <v/>
      </c>
      <c r="U46" s="169" t="e">
        <f t="shared" si="21"/>
        <v>#DIV/0!</v>
      </c>
      <c r="V46" s="168" t="str">
        <f t="shared" si="22"/>
        <v/>
      </c>
      <c r="W46" s="169" t="e">
        <f t="shared" si="23"/>
        <v>#DIV/0!</v>
      </c>
      <c r="X46" s="168" t="str">
        <f t="shared" si="24"/>
        <v/>
      </c>
      <c r="Y46" s="169"/>
      <c r="Z46" s="218" t="str">
        <f t="shared" si="25"/>
        <v/>
      </c>
      <c r="AA46" s="219"/>
      <c r="AB46" s="218" t="str">
        <f t="shared" si="26"/>
        <v/>
      </c>
      <c r="AC46" s="222"/>
      <c r="AD46" s="223" t="str">
        <f t="shared" si="27"/>
        <v/>
      </c>
      <c r="AE46" s="219"/>
      <c r="AF46" s="218" t="str">
        <f t="shared" si="28"/>
        <v/>
      </c>
      <c r="AG46" s="219" t="e">
        <f t="shared" si="29"/>
        <v>#DIV/0!</v>
      </c>
      <c r="AH46" s="218" t="str">
        <f t="shared" si="30"/>
        <v/>
      </c>
      <c r="AI46" s="219"/>
      <c r="AJ46" s="218" t="str">
        <f t="shared" si="31"/>
        <v/>
      </c>
      <c r="AK46" s="219" t="e">
        <f t="shared" si="32"/>
        <v>#DIV/0!</v>
      </c>
      <c r="AL46" s="218" t="str">
        <f t="shared" si="33"/>
        <v/>
      </c>
      <c r="AM46" s="219" t="e">
        <f t="shared" si="11"/>
        <v>#DIV/0!</v>
      </c>
      <c r="AN46" s="220" t="str">
        <f t="shared" si="34"/>
        <v/>
      </c>
      <c r="AO46" s="221"/>
      <c r="AP46" s="168" t="str">
        <f t="shared" si="35"/>
        <v/>
      </c>
      <c r="AQ46" s="169"/>
      <c r="AR46" s="168" t="str">
        <f t="shared" si="36"/>
        <v/>
      </c>
      <c r="AS46" s="170"/>
      <c r="AT46" s="168" t="str">
        <f t="shared" si="37"/>
        <v/>
      </c>
      <c r="AU46" s="170" t="e">
        <f t="shared" si="38"/>
        <v>#DIV/0!</v>
      </c>
      <c r="AV46" s="168" t="str">
        <f t="shared" si="39"/>
        <v/>
      </c>
      <c r="AW46" s="217" t="e">
        <f>IF($D$4/$E$81*#REF!*$E$12&lt;0.01,"",$D$4/$E$81*#REF!*$E$12)</f>
        <v>#DIV/0!</v>
      </c>
      <c r="AZ46" s="171" t="str">
        <f t="shared" si="12"/>
        <v/>
      </c>
      <c r="BA46" s="171"/>
      <c r="BB46" s="171"/>
      <c r="BC46" s="171" t="str">
        <f t="shared" si="13"/>
        <v/>
      </c>
      <c r="BD46" s="171"/>
      <c r="BE46" s="171"/>
      <c r="BF46" s="164" t="str">
        <f t="shared" si="14"/>
        <v/>
      </c>
      <c r="BG46" s="164"/>
      <c r="BH46" s="164" t="str" cm="1">
        <f t="array" ref="BH46">IF(B46="","",SUMPRODUCT(($Q$2:$AM$32&gt;=AZ46)*($Q$2:$AM$32&lt;=BC46)*($AZ$2:$BV$32&gt;0)))</f>
        <v/>
      </c>
      <c r="BI46" s="164"/>
      <c r="BJ46" s="165" t="str" cm="1">
        <f t="array" ref="BJ46">IF($D$4="",IF(BC46="","",SUMPRODUCT(($Q$2:$AM$32&gt;=AZ46)*($Q$2:$AM$32&lt;=BC46)*($CA$2:$CW$32))),IF(BC46="","",SUMPRODUCT(($Q$2:$AM$32&gt;=AZ46)*($Q$2:$AM$32&lt;=BC46)*($AZ$2:$BV$32))))</f>
        <v/>
      </c>
      <c r="BK46" s="166"/>
      <c r="BL46" s="167"/>
      <c r="BM46" s="163" t="str">
        <f t="shared" si="40"/>
        <v/>
      </c>
      <c r="BN46" s="163"/>
      <c r="BO46" s="163"/>
    </row>
    <row r="47" spans="1:75" s="21" customFormat="1" ht="14.45" customHeight="1" x14ac:dyDescent="0.25">
      <c r="A47" s="51"/>
      <c r="B47" s="208"/>
      <c r="C47" s="209"/>
      <c r="D47" s="210" t="str">
        <f t="shared" si="41"/>
        <v/>
      </c>
      <c r="E47" s="211"/>
      <c r="F47" s="210" t="str" cm="1">
        <f t="array" ref="F47">IF(B47="","",SUMPRODUCT(($Q$2:$AM$32&gt;=A47)*($Q$2:$AM$32&lt;=B47)*($AZ$2:$BV$32&gt;0)))</f>
        <v/>
      </c>
      <c r="G47" s="211"/>
      <c r="H47" s="212" t="str" cm="1">
        <f t="array" ref="H47">IF(B47="","",SUMPRODUCT(($Q$2:$AM$32&gt;=A47)*($Q$2:$AM$32&lt;=B47)*($AZ$2:$BV$32)))</f>
        <v/>
      </c>
      <c r="I47" s="212"/>
      <c r="J47" s="213" t="str">
        <f t="shared" si="42"/>
        <v/>
      </c>
      <c r="K47" s="214"/>
      <c r="L47" s="214" t="str">
        <f t="shared" si="16"/>
        <v/>
      </c>
      <c r="M47" s="214"/>
      <c r="N47" s="215" t="str">
        <f t="shared" si="17"/>
        <v/>
      </c>
      <c r="O47" s="215"/>
      <c r="P47" s="214" t="str">
        <f t="shared" si="18"/>
        <v/>
      </c>
      <c r="Q47" s="214"/>
      <c r="R47" s="214" t="str">
        <f t="shared" si="19"/>
        <v/>
      </c>
      <c r="S47" s="216"/>
      <c r="T47" s="205" t="str">
        <f t="shared" si="20"/>
        <v/>
      </c>
      <c r="U47" s="204" t="e">
        <f t="shared" si="21"/>
        <v>#DIV/0!</v>
      </c>
      <c r="V47" s="172" t="str">
        <f t="shared" si="22"/>
        <v/>
      </c>
      <c r="W47" s="204" t="e">
        <f t="shared" si="23"/>
        <v>#DIV/0!</v>
      </c>
      <c r="X47" s="172" t="str">
        <f t="shared" si="24"/>
        <v/>
      </c>
      <c r="Y47" s="204"/>
      <c r="Z47" s="174" t="str">
        <f t="shared" si="25"/>
        <v/>
      </c>
      <c r="AA47" s="175"/>
      <c r="AB47" s="174" t="str">
        <f t="shared" si="26"/>
        <v/>
      </c>
      <c r="AC47" s="206"/>
      <c r="AD47" s="207" t="str">
        <f t="shared" si="27"/>
        <v/>
      </c>
      <c r="AE47" s="175"/>
      <c r="AF47" s="174" t="str">
        <f t="shared" si="28"/>
        <v/>
      </c>
      <c r="AG47" s="175" t="e">
        <f t="shared" si="29"/>
        <v>#DIV/0!</v>
      </c>
      <c r="AH47" s="174" t="str">
        <f t="shared" si="30"/>
        <v/>
      </c>
      <c r="AI47" s="175"/>
      <c r="AJ47" s="174" t="str">
        <f t="shared" si="31"/>
        <v/>
      </c>
      <c r="AK47" s="175" t="e">
        <f t="shared" si="32"/>
        <v>#DIV/0!</v>
      </c>
      <c r="AL47" s="174" t="str">
        <f t="shared" si="33"/>
        <v/>
      </c>
      <c r="AM47" s="175" t="e">
        <f t="shared" si="11"/>
        <v>#DIV/0!</v>
      </c>
      <c r="AN47" s="202" t="str">
        <f t="shared" si="34"/>
        <v/>
      </c>
      <c r="AO47" s="203"/>
      <c r="AP47" s="172" t="str">
        <f t="shared" si="35"/>
        <v/>
      </c>
      <c r="AQ47" s="204"/>
      <c r="AR47" s="172" t="str">
        <f t="shared" si="36"/>
        <v/>
      </c>
      <c r="AS47" s="201"/>
      <c r="AT47" s="172" t="str">
        <f t="shared" si="37"/>
        <v/>
      </c>
      <c r="AU47" s="201" t="e">
        <f t="shared" si="38"/>
        <v>#DIV/0!</v>
      </c>
      <c r="AV47" s="172" t="str">
        <f t="shared" si="39"/>
        <v/>
      </c>
      <c r="AW47" s="173" t="e">
        <f>IF($D$4/$E$81*#REF!*$E$12&lt;0.01,"",$D$4/$E$81*#REF!*$E$12)</f>
        <v>#DIV/0!</v>
      </c>
      <c r="AZ47" s="171" t="str">
        <f t="shared" si="12"/>
        <v/>
      </c>
      <c r="BA47" s="171"/>
      <c r="BB47" s="171"/>
      <c r="BC47" s="171" t="str">
        <f t="shared" si="13"/>
        <v/>
      </c>
      <c r="BD47" s="171"/>
      <c r="BE47" s="171"/>
      <c r="BF47" s="164" t="str">
        <f t="shared" si="14"/>
        <v/>
      </c>
      <c r="BG47" s="164"/>
      <c r="BH47" s="164" t="str" cm="1">
        <f t="array" ref="BH47">IF(B47="","",SUMPRODUCT(($Q$2:$AM$32&gt;=AZ47)*($Q$2:$AM$32&lt;=BC47)*($AZ$2:$BV$32&gt;0)))</f>
        <v/>
      </c>
      <c r="BI47" s="164"/>
      <c r="BJ47" s="165" t="str" cm="1">
        <f t="array" ref="BJ47">IF($D$4="",IF(BC47="","",SUMPRODUCT(($Q$2:$AM$32&gt;=AZ47)*($Q$2:$AM$32&lt;=BC47)*($CA$2:$CW$32))),IF(BC47="","",SUMPRODUCT(($Q$2:$AM$32&gt;=AZ47)*($Q$2:$AM$32&lt;=BC47)*($AZ$2:$BV$32))))</f>
        <v/>
      </c>
      <c r="BK47" s="166"/>
      <c r="BL47" s="167"/>
      <c r="BM47" s="163" t="str">
        <f t="shared" si="40"/>
        <v/>
      </c>
      <c r="BN47" s="163"/>
      <c r="BO47" s="163"/>
    </row>
    <row r="48" spans="1:75" s="21" customFormat="1" ht="14.45" customHeight="1" x14ac:dyDescent="0.25">
      <c r="A48" s="48"/>
      <c r="B48" s="236"/>
      <c r="C48" s="237"/>
      <c r="D48" s="230" t="str">
        <f t="shared" si="41"/>
        <v/>
      </c>
      <c r="E48" s="231"/>
      <c r="F48" s="230" t="str" cm="1">
        <f t="array" ref="F48">IF(B48="","",SUMPRODUCT(($Q$2:$AM$32&gt;=A48)*($Q$2:$AM$32&lt;=B48)*($AZ$2:$BV$32&gt;0)))</f>
        <v/>
      </c>
      <c r="G48" s="231"/>
      <c r="H48" s="232" t="str" cm="1">
        <f t="array" ref="H48">IF(B48="","",SUMPRODUCT(($Q$2:$AM$32&gt;=A48)*($Q$2:$AM$32&lt;=B48)*($AZ$2:$BV$32)))</f>
        <v/>
      </c>
      <c r="I48" s="232"/>
      <c r="J48" s="233" t="str">
        <f t="shared" si="42"/>
        <v/>
      </c>
      <c r="K48" s="224"/>
      <c r="L48" s="224" t="str">
        <f t="shared" si="16"/>
        <v/>
      </c>
      <c r="M48" s="224"/>
      <c r="N48" s="225" t="str">
        <f t="shared" si="17"/>
        <v/>
      </c>
      <c r="O48" s="225"/>
      <c r="P48" s="224" t="str">
        <f t="shared" si="18"/>
        <v/>
      </c>
      <c r="Q48" s="224"/>
      <c r="R48" s="224" t="str">
        <f t="shared" si="19"/>
        <v/>
      </c>
      <c r="S48" s="226"/>
      <c r="T48" s="227" t="str">
        <f t="shared" si="20"/>
        <v/>
      </c>
      <c r="U48" s="169" t="e">
        <f t="shared" si="21"/>
        <v>#DIV/0!</v>
      </c>
      <c r="V48" s="168" t="str">
        <f t="shared" si="22"/>
        <v/>
      </c>
      <c r="W48" s="169" t="e">
        <f t="shared" si="23"/>
        <v>#DIV/0!</v>
      </c>
      <c r="X48" s="168" t="str">
        <f t="shared" si="24"/>
        <v/>
      </c>
      <c r="Y48" s="169"/>
      <c r="Z48" s="218" t="str">
        <f t="shared" si="25"/>
        <v/>
      </c>
      <c r="AA48" s="219"/>
      <c r="AB48" s="218" t="str">
        <f t="shared" si="26"/>
        <v/>
      </c>
      <c r="AC48" s="222"/>
      <c r="AD48" s="223" t="str">
        <f t="shared" si="27"/>
        <v/>
      </c>
      <c r="AE48" s="219"/>
      <c r="AF48" s="218" t="str">
        <f t="shared" si="28"/>
        <v/>
      </c>
      <c r="AG48" s="219" t="e">
        <f t="shared" si="29"/>
        <v>#DIV/0!</v>
      </c>
      <c r="AH48" s="218" t="str">
        <f t="shared" si="30"/>
        <v/>
      </c>
      <c r="AI48" s="219"/>
      <c r="AJ48" s="218" t="str">
        <f t="shared" si="31"/>
        <v/>
      </c>
      <c r="AK48" s="219" t="e">
        <f t="shared" si="32"/>
        <v>#DIV/0!</v>
      </c>
      <c r="AL48" s="218" t="str">
        <f t="shared" si="33"/>
        <v/>
      </c>
      <c r="AM48" s="219" t="e">
        <f t="shared" si="11"/>
        <v>#DIV/0!</v>
      </c>
      <c r="AN48" s="220" t="str">
        <f t="shared" si="34"/>
        <v/>
      </c>
      <c r="AO48" s="221"/>
      <c r="AP48" s="168" t="str">
        <f t="shared" si="35"/>
        <v/>
      </c>
      <c r="AQ48" s="169"/>
      <c r="AR48" s="168" t="str">
        <f t="shared" si="36"/>
        <v/>
      </c>
      <c r="AS48" s="170"/>
      <c r="AT48" s="168" t="str">
        <f t="shared" si="37"/>
        <v/>
      </c>
      <c r="AU48" s="170" t="e">
        <f t="shared" si="38"/>
        <v>#DIV/0!</v>
      </c>
      <c r="AV48" s="168" t="str">
        <f t="shared" si="39"/>
        <v/>
      </c>
      <c r="AW48" s="217" t="e">
        <f>IF($D$4/$E$81*#REF!*$E$12&lt;0.01,"",$D$4/$E$81*#REF!*$E$12)</f>
        <v>#DIV/0!</v>
      </c>
      <c r="AZ48" s="171" t="str">
        <f t="shared" si="12"/>
        <v/>
      </c>
      <c r="BA48" s="171"/>
      <c r="BB48" s="171"/>
      <c r="BC48" s="171" t="str">
        <f t="shared" si="13"/>
        <v/>
      </c>
      <c r="BD48" s="171"/>
      <c r="BE48" s="171"/>
      <c r="BF48" s="164" t="str">
        <f t="shared" si="14"/>
        <v/>
      </c>
      <c r="BG48" s="164"/>
      <c r="BH48" s="164" t="str" cm="1">
        <f t="array" ref="BH48">IF(B48="","",SUMPRODUCT(($Q$2:$AM$32&gt;=AZ48)*($Q$2:$AM$32&lt;=BC48)*($AZ$2:$BV$32&gt;0)))</f>
        <v/>
      </c>
      <c r="BI48" s="164"/>
      <c r="BJ48" s="165" t="str" cm="1">
        <f t="array" ref="BJ48">IF($D$4="",IF(BC48="","",SUMPRODUCT(($Q$2:$AM$32&gt;=AZ48)*($Q$2:$AM$32&lt;=BC48)*($CA$2:$CW$32))),IF(BC48="","",SUMPRODUCT(($Q$2:$AM$32&gt;=AZ48)*($Q$2:$AM$32&lt;=BC48)*($AZ$2:$BV$32))))</f>
        <v/>
      </c>
      <c r="BK48" s="166"/>
      <c r="BL48" s="167"/>
      <c r="BM48" s="163" t="str">
        <f t="shared" si="40"/>
        <v/>
      </c>
      <c r="BN48" s="163"/>
      <c r="BO48" s="163"/>
    </row>
    <row r="49" spans="1:67" s="21" customFormat="1" ht="14.45" customHeight="1" x14ac:dyDescent="0.25">
      <c r="A49" s="49"/>
      <c r="B49" s="234"/>
      <c r="C49" s="235"/>
      <c r="D49" s="210" t="str">
        <f t="shared" si="41"/>
        <v/>
      </c>
      <c r="E49" s="211"/>
      <c r="F49" s="210" t="str" cm="1">
        <f t="array" ref="F49">IF(B49="","",SUMPRODUCT(($Q$2:$AM$32&gt;=A49)*($Q$2:$AM$32&lt;=B49)*($AZ$2:$BV$32&gt;0)))</f>
        <v/>
      </c>
      <c r="G49" s="211"/>
      <c r="H49" s="212" t="str" cm="1">
        <f t="array" ref="H49">IF(B49="","",SUMPRODUCT(($Q$2:$AM$32&gt;=A49)*($Q$2:$AM$32&lt;=B49)*($AZ$2:$BV$32)))</f>
        <v/>
      </c>
      <c r="I49" s="212"/>
      <c r="J49" s="213" t="str">
        <f t="shared" si="42"/>
        <v/>
      </c>
      <c r="K49" s="214"/>
      <c r="L49" s="214" t="str">
        <f t="shared" si="16"/>
        <v/>
      </c>
      <c r="M49" s="214"/>
      <c r="N49" s="215" t="str">
        <f t="shared" si="17"/>
        <v/>
      </c>
      <c r="O49" s="215"/>
      <c r="P49" s="214" t="str">
        <f t="shared" si="18"/>
        <v/>
      </c>
      <c r="Q49" s="214"/>
      <c r="R49" s="214" t="str">
        <f t="shared" si="19"/>
        <v/>
      </c>
      <c r="S49" s="216"/>
      <c r="T49" s="205" t="str">
        <f t="shared" si="20"/>
        <v/>
      </c>
      <c r="U49" s="204" t="e">
        <f t="shared" si="21"/>
        <v>#DIV/0!</v>
      </c>
      <c r="V49" s="172" t="str">
        <f t="shared" si="22"/>
        <v/>
      </c>
      <c r="W49" s="204" t="e">
        <f t="shared" si="23"/>
        <v>#DIV/0!</v>
      </c>
      <c r="X49" s="172" t="str">
        <f t="shared" si="24"/>
        <v/>
      </c>
      <c r="Y49" s="204"/>
      <c r="Z49" s="174" t="str">
        <f t="shared" si="25"/>
        <v/>
      </c>
      <c r="AA49" s="175"/>
      <c r="AB49" s="174" t="str">
        <f t="shared" si="26"/>
        <v/>
      </c>
      <c r="AC49" s="206"/>
      <c r="AD49" s="207" t="str">
        <f t="shared" si="27"/>
        <v/>
      </c>
      <c r="AE49" s="175"/>
      <c r="AF49" s="174" t="str">
        <f t="shared" si="28"/>
        <v/>
      </c>
      <c r="AG49" s="175" t="e">
        <f t="shared" si="29"/>
        <v>#DIV/0!</v>
      </c>
      <c r="AH49" s="174" t="str">
        <f t="shared" si="30"/>
        <v/>
      </c>
      <c r="AI49" s="175"/>
      <c r="AJ49" s="174" t="str">
        <f t="shared" si="31"/>
        <v/>
      </c>
      <c r="AK49" s="175" t="e">
        <f t="shared" si="32"/>
        <v>#DIV/0!</v>
      </c>
      <c r="AL49" s="174" t="str">
        <f t="shared" si="33"/>
        <v/>
      </c>
      <c r="AM49" s="175" t="e">
        <f t="shared" si="11"/>
        <v>#DIV/0!</v>
      </c>
      <c r="AN49" s="202" t="str">
        <f t="shared" si="34"/>
        <v/>
      </c>
      <c r="AO49" s="203"/>
      <c r="AP49" s="172" t="str">
        <f t="shared" si="35"/>
        <v/>
      </c>
      <c r="AQ49" s="204"/>
      <c r="AR49" s="172" t="str">
        <f t="shared" si="36"/>
        <v/>
      </c>
      <c r="AS49" s="201"/>
      <c r="AT49" s="172" t="str">
        <f t="shared" si="37"/>
        <v/>
      </c>
      <c r="AU49" s="201" t="e">
        <f t="shared" si="38"/>
        <v>#DIV/0!</v>
      </c>
      <c r="AV49" s="172" t="str">
        <f t="shared" si="39"/>
        <v/>
      </c>
      <c r="AW49" s="173" t="e">
        <f>IF($D$4/$E$81*#REF!*$E$12&lt;0.01,"",$D$4/$E$81*#REF!*$E$12)</f>
        <v>#DIV/0!</v>
      </c>
      <c r="AZ49" s="171" t="str">
        <f t="shared" si="12"/>
        <v/>
      </c>
      <c r="BA49" s="171"/>
      <c r="BB49" s="171"/>
      <c r="BC49" s="171" t="str">
        <f t="shared" si="13"/>
        <v/>
      </c>
      <c r="BD49" s="171"/>
      <c r="BE49" s="171"/>
      <c r="BF49" s="164" t="str">
        <f t="shared" si="14"/>
        <v/>
      </c>
      <c r="BG49" s="164"/>
      <c r="BH49" s="164" t="str" cm="1">
        <f t="array" ref="BH49">IF(B49="","",SUMPRODUCT(($Q$2:$AM$32&gt;=AZ49)*($Q$2:$AM$32&lt;=BC49)*($AZ$2:$BV$32&gt;0)))</f>
        <v/>
      </c>
      <c r="BI49" s="164"/>
      <c r="BJ49" s="165" t="str" cm="1">
        <f t="array" ref="BJ49">IF($D$4="",IF(BC49="","",SUMPRODUCT(($Q$2:$AM$32&gt;=AZ49)*($Q$2:$AM$32&lt;=BC49)*($CA$2:$CW$32))),IF(BC49="","",SUMPRODUCT(($Q$2:$AM$32&gt;=AZ49)*($Q$2:$AM$32&lt;=BC49)*($AZ$2:$BV$32))))</f>
        <v/>
      </c>
      <c r="BK49" s="166"/>
      <c r="BL49" s="167"/>
      <c r="BM49" s="163" t="str">
        <f t="shared" si="40"/>
        <v/>
      </c>
      <c r="BN49" s="163"/>
      <c r="BO49" s="163"/>
    </row>
    <row r="50" spans="1:67" s="21" customFormat="1" ht="14.45" customHeight="1" x14ac:dyDescent="0.25">
      <c r="A50" s="50"/>
      <c r="B50" s="228"/>
      <c r="C50" s="229"/>
      <c r="D50" s="230" t="str">
        <f t="shared" si="41"/>
        <v/>
      </c>
      <c r="E50" s="231"/>
      <c r="F50" s="230" t="str" cm="1">
        <f t="array" ref="F50">IF(B50="","",SUMPRODUCT(($Q$2:$AM$32&gt;=A50)*($Q$2:$AM$32&lt;=B50)*($AZ$2:$BV$32&gt;0)))</f>
        <v/>
      </c>
      <c r="G50" s="231"/>
      <c r="H50" s="232" t="str" cm="1">
        <f t="array" ref="H50">IF(B50="","",SUMPRODUCT(($Q$2:$AM$32&gt;=A50)*($Q$2:$AM$32&lt;=B50)*($AZ$2:$BV$32)))</f>
        <v/>
      </c>
      <c r="I50" s="232"/>
      <c r="J50" s="233" t="str">
        <f t="shared" si="42"/>
        <v/>
      </c>
      <c r="K50" s="224"/>
      <c r="L50" s="224" t="str">
        <f t="shared" si="16"/>
        <v/>
      </c>
      <c r="M50" s="224"/>
      <c r="N50" s="225" t="str">
        <f t="shared" si="17"/>
        <v/>
      </c>
      <c r="O50" s="225"/>
      <c r="P50" s="224" t="str">
        <f t="shared" si="18"/>
        <v/>
      </c>
      <c r="Q50" s="224"/>
      <c r="R50" s="224" t="str">
        <f t="shared" si="19"/>
        <v/>
      </c>
      <c r="S50" s="226"/>
      <c r="T50" s="227" t="str">
        <f t="shared" si="20"/>
        <v/>
      </c>
      <c r="U50" s="169" t="e">
        <f t="shared" si="21"/>
        <v>#DIV/0!</v>
      </c>
      <c r="V50" s="168" t="str">
        <f t="shared" si="22"/>
        <v/>
      </c>
      <c r="W50" s="169" t="e">
        <f t="shared" si="23"/>
        <v>#DIV/0!</v>
      </c>
      <c r="X50" s="168" t="str">
        <f t="shared" si="24"/>
        <v/>
      </c>
      <c r="Y50" s="169"/>
      <c r="Z50" s="218" t="str">
        <f t="shared" si="25"/>
        <v/>
      </c>
      <c r="AA50" s="219"/>
      <c r="AB50" s="218" t="str">
        <f t="shared" si="26"/>
        <v/>
      </c>
      <c r="AC50" s="222"/>
      <c r="AD50" s="223" t="str">
        <f t="shared" si="27"/>
        <v/>
      </c>
      <c r="AE50" s="219"/>
      <c r="AF50" s="218" t="str">
        <f t="shared" si="28"/>
        <v/>
      </c>
      <c r="AG50" s="219" t="e">
        <f t="shared" si="29"/>
        <v>#DIV/0!</v>
      </c>
      <c r="AH50" s="218" t="str">
        <f t="shared" si="30"/>
        <v/>
      </c>
      <c r="AI50" s="219"/>
      <c r="AJ50" s="218" t="str">
        <f t="shared" si="31"/>
        <v/>
      </c>
      <c r="AK50" s="219" t="e">
        <f t="shared" si="32"/>
        <v>#DIV/0!</v>
      </c>
      <c r="AL50" s="218" t="str">
        <f t="shared" si="33"/>
        <v/>
      </c>
      <c r="AM50" s="219" t="e">
        <f t="shared" si="11"/>
        <v>#DIV/0!</v>
      </c>
      <c r="AN50" s="220" t="str">
        <f t="shared" si="34"/>
        <v/>
      </c>
      <c r="AO50" s="221"/>
      <c r="AP50" s="168" t="str">
        <f t="shared" si="35"/>
        <v/>
      </c>
      <c r="AQ50" s="169"/>
      <c r="AR50" s="168" t="str">
        <f t="shared" si="36"/>
        <v/>
      </c>
      <c r="AS50" s="170"/>
      <c r="AT50" s="168" t="str">
        <f t="shared" si="37"/>
        <v/>
      </c>
      <c r="AU50" s="170" t="e">
        <f t="shared" si="38"/>
        <v>#DIV/0!</v>
      </c>
      <c r="AV50" s="168" t="str">
        <f t="shared" si="39"/>
        <v/>
      </c>
      <c r="AW50" s="217" t="e">
        <f>IF($D$4/$E$81*#REF!*$E$12&lt;0.01,"",$D$4/$E$81*#REF!*$E$12)</f>
        <v>#DIV/0!</v>
      </c>
      <c r="AZ50" s="171" t="str">
        <f t="shared" si="12"/>
        <v/>
      </c>
      <c r="BA50" s="171"/>
      <c r="BB50" s="171"/>
      <c r="BC50" s="171" t="str">
        <f t="shared" si="13"/>
        <v/>
      </c>
      <c r="BD50" s="171"/>
      <c r="BE50" s="171"/>
      <c r="BF50" s="164" t="str">
        <f t="shared" si="14"/>
        <v/>
      </c>
      <c r="BG50" s="164"/>
      <c r="BH50" s="164" t="str" cm="1">
        <f t="array" ref="BH50">IF(B50="","",SUMPRODUCT(($Q$2:$AM$32&gt;=AZ50)*($Q$2:$AM$32&lt;=BC50)*($AZ$2:$BV$32&gt;0)))</f>
        <v/>
      </c>
      <c r="BI50" s="164"/>
      <c r="BJ50" s="165" t="str" cm="1">
        <f t="array" ref="BJ50">IF($D$4="",IF(BC50="","",SUMPRODUCT(($Q$2:$AM$32&gt;=AZ50)*($Q$2:$AM$32&lt;=BC50)*($CA$2:$CW$32))),IF(BC50="","",SUMPRODUCT(($Q$2:$AM$32&gt;=AZ50)*($Q$2:$AM$32&lt;=BC50)*($AZ$2:$BV$32))))</f>
        <v/>
      </c>
      <c r="BK50" s="166"/>
      <c r="BL50" s="167"/>
      <c r="BM50" s="163" t="str">
        <f t="shared" si="40"/>
        <v/>
      </c>
      <c r="BN50" s="163"/>
      <c r="BO50" s="163"/>
    </row>
    <row r="51" spans="1:67" s="21" customFormat="1" ht="14.45" customHeight="1" x14ac:dyDescent="0.25">
      <c r="A51" s="51"/>
      <c r="B51" s="208"/>
      <c r="C51" s="209"/>
      <c r="D51" s="210" t="str">
        <f t="shared" si="41"/>
        <v/>
      </c>
      <c r="E51" s="211"/>
      <c r="F51" s="210" t="str" cm="1">
        <f t="array" ref="F51">IF(B51="","",SUMPRODUCT(($Q$2:$AM$32&gt;=A51)*($Q$2:$AM$32&lt;=B51)*($AZ$2:$BV$32&gt;0)))</f>
        <v/>
      </c>
      <c r="G51" s="211"/>
      <c r="H51" s="212" t="str" cm="1">
        <f t="array" ref="H51">IF(B51="","",SUMPRODUCT(($Q$2:$AM$32&gt;=A51)*($Q$2:$AM$32&lt;=B51)*($AZ$2:$BV$32)))</f>
        <v/>
      </c>
      <c r="I51" s="212"/>
      <c r="J51" s="213" t="str">
        <f t="shared" si="42"/>
        <v/>
      </c>
      <c r="K51" s="214"/>
      <c r="L51" s="214" t="str">
        <f t="shared" si="16"/>
        <v/>
      </c>
      <c r="M51" s="214"/>
      <c r="N51" s="215" t="str">
        <f t="shared" si="17"/>
        <v/>
      </c>
      <c r="O51" s="215"/>
      <c r="P51" s="214" t="str">
        <f t="shared" si="18"/>
        <v/>
      </c>
      <c r="Q51" s="214"/>
      <c r="R51" s="214" t="str">
        <f t="shared" si="19"/>
        <v/>
      </c>
      <c r="S51" s="216"/>
      <c r="T51" s="205" t="str">
        <f t="shared" si="20"/>
        <v/>
      </c>
      <c r="U51" s="204" t="e">
        <f t="shared" si="21"/>
        <v>#DIV/0!</v>
      </c>
      <c r="V51" s="172" t="str">
        <f t="shared" si="22"/>
        <v/>
      </c>
      <c r="W51" s="204" t="e">
        <f t="shared" si="23"/>
        <v>#DIV/0!</v>
      </c>
      <c r="X51" s="172" t="str">
        <f t="shared" si="24"/>
        <v/>
      </c>
      <c r="Y51" s="204"/>
      <c r="Z51" s="174" t="str">
        <f t="shared" si="25"/>
        <v/>
      </c>
      <c r="AA51" s="175"/>
      <c r="AB51" s="174" t="str">
        <f t="shared" si="26"/>
        <v/>
      </c>
      <c r="AC51" s="206"/>
      <c r="AD51" s="207" t="str">
        <f t="shared" si="27"/>
        <v/>
      </c>
      <c r="AE51" s="175"/>
      <c r="AF51" s="174" t="str">
        <f t="shared" si="28"/>
        <v/>
      </c>
      <c r="AG51" s="175" t="e">
        <f t="shared" si="29"/>
        <v>#DIV/0!</v>
      </c>
      <c r="AH51" s="174" t="str">
        <f t="shared" si="30"/>
        <v/>
      </c>
      <c r="AI51" s="175"/>
      <c r="AJ51" s="174" t="str">
        <f t="shared" si="31"/>
        <v/>
      </c>
      <c r="AK51" s="175" t="e">
        <f t="shared" si="32"/>
        <v>#DIV/0!</v>
      </c>
      <c r="AL51" s="174" t="str">
        <f t="shared" si="33"/>
        <v/>
      </c>
      <c r="AM51" s="175" t="e">
        <f t="shared" si="11"/>
        <v>#DIV/0!</v>
      </c>
      <c r="AN51" s="202" t="str">
        <f t="shared" si="34"/>
        <v/>
      </c>
      <c r="AO51" s="203"/>
      <c r="AP51" s="172" t="str">
        <f t="shared" si="35"/>
        <v/>
      </c>
      <c r="AQ51" s="204"/>
      <c r="AR51" s="172" t="str">
        <f t="shared" si="36"/>
        <v/>
      </c>
      <c r="AS51" s="201"/>
      <c r="AT51" s="172" t="str">
        <f t="shared" si="37"/>
        <v/>
      </c>
      <c r="AU51" s="201" t="e">
        <f t="shared" si="38"/>
        <v>#DIV/0!</v>
      </c>
      <c r="AV51" s="172" t="str">
        <f t="shared" si="39"/>
        <v/>
      </c>
      <c r="AW51" s="173" t="e">
        <f>IF($D$4/$E$81*#REF!*$E$12&lt;0.01,"",$D$4/$E$81*#REF!*$E$12)</f>
        <v>#DIV/0!</v>
      </c>
      <c r="AZ51" s="171" t="str">
        <f t="shared" si="12"/>
        <v/>
      </c>
      <c r="BA51" s="171"/>
      <c r="BB51" s="171"/>
      <c r="BC51" s="171" t="str">
        <f t="shared" si="13"/>
        <v/>
      </c>
      <c r="BD51" s="171"/>
      <c r="BE51" s="171"/>
      <c r="BF51" s="164" t="str">
        <f t="shared" si="14"/>
        <v/>
      </c>
      <c r="BG51" s="164"/>
      <c r="BH51" s="164" t="str" cm="1">
        <f t="array" ref="BH51">IF(B51="","",SUMPRODUCT(($Q$2:$AM$32&gt;=AZ51)*($Q$2:$AM$32&lt;=BC51)*($AZ$2:$BV$32&gt;0)))</f>
        <v/>
      </c>
      <c r="BI51" s="164"/>
      <c r="BJ51" s="165" t="str" cm="1">
        <f t="array" ref="BJ51">IF($D$4="",IF(BC51="","",SUMPRODUCT(($Q$2:$AM$32&gt;=AZ51)*($Q$2:$AM$32&lt;=BC51)*($CA$2:$CW$32))),IF(BC51="","",SUMPRODUCT(($Q$2:$AM$32&gt;=AZ51)*($Q$2:$AM$32&lt;=BC51)*($AZ$2:$BV$32))))</f>
        <v/>
      </c>
      <c r="BK51" s="166"/>
      <c r="BL51" s="167"/>
      <c r="BM51" s="163" t="str">
        <f t="shared" si="40"/>
        <v/>
      </c>
      <c r="BN51" s="163"/>
      <c r="BO51" s="163"/>
    </row>
    <row r="52" spans="1:67" s="21" customFormat="1" ht="14.45" customHeight="1" x14ac:dyDescent="0.25">
      <c r="A52" s="48"/>
      <c r="B52" s="236"/>
      <c r="C52" s="237"/>
      <c r="D52" s="230" t="str">
        <f t="shared" si="41"/>
        <v/>
      </c>
      <c r="E52" s="231"/>
      <c r="F52" s="230" t="str" cm="1">
        <f t="array" ref="F52">IF(B52="","",SUMPRODUCT(($Q$2:$AM$32&gt;=A52)*($Q$2:$AM$32&lt;=B52)*($AZ$2:$BV$32&gt;0)))</f>
        <v/>
      </c>
      <c r="G52" s="231"/>
      <c r="H52" s="232" t="str" cm="1">
        <f t="array" ref="H52">IF(B52="","",SUMPRODUCT(($Q$2:$AM$32&gt;=A52)*($Q$2:$AM$32&lt;=B52)*($AZ$2:$BV$32)))</f>
        <v/>
      </c>
      <c r="I52" s="232"/>
      <c r="J52" s="233" t="str">
        <f t="shared" si="42"/>
        <v/>
      </c>
      <c r="K52" s="224"/>
      <c r="L52" s="224" t="str">
        <f t="shared" si="16"/>
        <v/>
      </c>
      <c r="M52" s="224"/>
      <c r="N52" s="225" t="str">
        <f t="shared" si="17"/>
        <v/>
      </c>
      <c r="O52" s="225"/>
      <c r="P52" s="224" t="str">
        <f t="shared" si="18"/>
        <v/>
      </c>
      <c r="Q52" s="224"/>
      <c r="R52" s="224" t="str">
        <f t="shared" si="19"/>
        <v/>
      </c>
      <c r="S52" s="226"/>
      <c r="T52" s="227" t="str">
        <f t="shared" si="20"/>
        <v/>
      </c>
      <c r="U52" s="169" t="e">
        <f t="shared" si="21"/>
        <v>#DIV/0!</v>
      </c>
      <c r="V52" s="168" t="str">
        <f t="shared" si="22"/>
        <v/>
      </c>
      <c r="W52" s="169" t="e">
        <f t="shared" si="23"/>
        <v>#DIV/0!</v>
      </c>
      <c r="X52" s="168" t="str">
        <f t="shared" si="24"/>
        <v/>
      </c>
      <c r="Y52" s="169"/>
      <c r="Z52" s="218" t="str">
        <f t="shared" si="25"/>
        <v/>
      </c>
      <c r="AA52" s="219"/>
      <c r="AB52" s="218" t="str">
        <f t="shared" si="26"/>
        <v/>
      </c>
      <c r="AC52" s="222"/>
      <c r="AD52" s="223" t="str">
        <f t="shared" si="27"/>
        <v/>
      </c>
      <c r="AE52" s="219"/>
      <c r="AF52" s="218" t="str">
        <f t="shared" si="28"/>
        <v/>
      </c>
      <c r="AG52" s="219" t="e">
        <f t="shared" si="29"/>
        <v>#DIV/0!</v>
      </c>
      <c r="AH52" s="218" t="str">
        <f t="shared" si="30"/>
        <v/>
      </c>
      <c r="AI52" s="219"/>
      <c r="AJ52" s="218" t="str">
        <f t="shared" si="31"/>
        <v/>
      </c>
      <c r="AK52" s="219" t="e">
        <f t="shared" si="32"/>
        <v>#DIV/0!</v>
      </c>
      <c r="AL52" s="218" t="str">
        <f t="shared" si="33"/>
        <v/>
      </c>
      <c r="AM52" s="219" t="e">
        <f t="shared" si="11"/>
        <v>#DIV/0!</v>
      </c>
      <c r="AN52" s="220" t="str">
        <f t="shared" si="34"/>
        <v/>
      </c>
      <c r="AO52" s="221"/>
      <c r="AP52" s="168" t="str">
        <f t="shared" si="35"/>
        <v/>
      </c>
      <c r="AQ52" s="169"/>
      <c r="AR52" s="168" t="str">
        <f t="shared" si="36"/>
        <v/>
      </c>
      <c r="AS52" s="170"/>
      <c r="AT52" s="168" t="str">
        <f t="shared" si="37"/>
        <v/>
      </c>
      <c r="AU52" s="170" t="e">
        <f t="shared" si="38"/>
        <v>#DIV/0!</v>
      </c>
      <c r="AV52" s="168" t="str">
        <f t="shared" si="39"/>
        <v/>
      </c>
      <c r="AW52" s="217" t="e">
        <f>IF($D$4/$E$81*#REF!*$E$12&lt;0.01,"",$D$4/$E$81*#REF!*$E$12)</f>
        <v>#DIV/0!</v>
      </c>
      <c r="AZ52" s="171" t="str">
        <f t="shared" si="12"/>
        <v/>
      </c>
      <c r="BA52" s="171"/>
      <c r="BB52" s="171"/>
      <c r="BC52" s="171" t="str">
        <f t="shared" si="13"/>
        <v/>
      </c>
      <c r="BD52" s="171"/>
      <c r="BE52" s="171"/>
      <c r="BF52" s="164" t="str">
        <f t="shared" si="14"/>
        <v/>
      </c>
      <c r="BG52" s="164"/>
      <c r="BH52" s="164" t="str" cm="1">
        <f t="array" ref="BH52">IF(B52="","",SUMPRODUCT(($Q$2:$AM$32&gt;=AZ52)*($Q$2:$AM$32&lt;=BC52)*($AZ$2:$BV$32&gt;0)))</f>
        <v/>
      </c>
      <c r="BI52" s="164"/>
      <c r="BJ52" s="165" t="str" cm="1">
        <f t="array" ref="BJ52">IF($D$4="",IF(BC52="","",SUMPRODUCT(($Q$2:$AM$32&gt;=AZ52)*($Q$2:$AM$32&lt;=BC52)*($CA$2:$CW$32))),IF(BC52="","",SUMPRODUCT(($Q$2:$AM$32&gt;=AZ52)*($Q$2:$AM$32&lt;=BC52)*($AZ$2:$BV$32))))</f>
        <v/>
      </c>
      <c r="BK52" s="166"/>
      <c r="BL52" s="167"/>
      <c r="BM52" s="163" t="str">
        <f t="shared" si="40"/>
        <v/>
      </c>
      <c r="BN52" s="163"/>
      <c r="BO52" s="163"/>
    </row>
    <row r="53" spans="1:67" s="21" customFormat="1" ht="14.45" customHeight="1" x14ac:dyDescent="0.25">
      <c r="A53" s="49"/>
      <c r="B53" s="234"/>
      <c r="C53" s="235"/>
      <c r="D53" s="210" t="str">
        <f t="shared" si="41"/>
        <v/>
      </c>
      <c r="E53" s="211"/>
      <c r="F53" s="210" t="str" cm="1">
        <f t="array" ref="F53">IF(B53="","",SUMPRODUCT(($Q$2:$AM$32&gt;=A53)*($Q$2:$AM$32&lt;=B53)*($AZ$2:$BV$32&gt;0)))</f>
        <v/>
      </c>
      <c r="G53" s="211"/>
      <c r="H53" s="212" t="str" cm="1">
        <f t="array" ref="H53">IF(B53="","",SUMPRODUCT(($Q$2:$AM$32&gt;=A53)*($Q$2:$AM$32&lt;=B53)*($AZ$2:$BV$32)))</f>
        <v/>
      </c>
      <c r="I53" s="212"/>
      <c r="J53" s="213" t="str">
        <f t="shared" si="42"/>
        <v/>
      </c>
      <c r="K53" s="214"/>
      <c r="L53" s="214" t="str">
        <f t="shared" si="16"/>
        <v/>
      </c>
      <c r="M53" s="214"/>
      <c r="N53" s="215" t="str">
        <f t="shared" si="17"/>
        <v/>
      </c>
      <c r="O53" s="215"/>
      <c r="P53" s="214" t="str">
        <f t="shared" si="18"/>
        <v/>
      </c>
      <c r="Q53" s="214"/>
      <c r="R53" s="214" t="str">
        <f t="shared" si="19"/>
        <v/>
      </c>
      <c r="S53" s="216"/>
      <c r="T53" s="205" t="str">
        <f t="shared" si="20"/>
        <v/>
      </c>
      <c r="U53" s="204" t="e">
        <f t="shared" si="21"/>
        <v>#DIV/0!</v>
      </c>
      <c r="V53" s="172" t="str">
        <f t="shared" si="22"/>
        <v/>
      </c>
      <c r="W53" s="204" t="e">
        <f t="shared" si="23"/>
        <v>#DIV/0!</v>
      </c>
      <c r="X53" s="172" t="str">
        <f t="shared" si="24"/>
        <v/>
      </c>
      <c r="Y53" s="204"/>
      <c r="Z53" s="174" t="str">
        <f t="shared" si="25"/>
        <v/>
      </c>
      <c r="AA53" s="175"/>
      <c r="AB53" s="174" t="str">
        <f t="shared" si="26"/>
        <v/>
      </c>
      <c r="AC53" s="206"/>
      <c r="AD53" s="207" t="str">
        <f t="shared" si="27"/>
        <v/>
      </c>
      <c r="AE53" s="175"/>
      <c r="AF53" s="174" t="str">
        <f t="shared" si="28"/>
        <v/>
      </c>
      <c r="AG53" s="175" t="e">
        <f t="shared" si="29"/>
        <v>#DIV/0!</v>
      </c>
      <c r="AH53" s="174" t="str">
        <f t="shared" si="30"/>
        <v/>
      </c>
      <c r="AI53" s="175"/>
      <c r="AJ53" s="174" t="str">
        <f t="shared" si="31"/>
        <v/>
      </c>
      <c r="AK53" s="175" t="e">
        <f t="shared" si="32"/>
        <v>#DIV/0!</v>
      </c>
      <c r="AL53" s="174" t="str">
        <f t="shared" si="33"/>
        <v/>
      </c>
      <c r="AM53" s="175" t="e">
        <f t="shared" si="11"/>
        <v>#DIV/0!</v>
      </c>
      <c r="AN53" s="202" t="str">
        <f t="shared" si="34"/>
        <v/>
      </c>
      <c r="AO53" s="203"/>
      <c r="AP53" s="172" t="str">
        <f t="shared" si="35"/>
        <v/>
      </c>
      <c r="AQ53" s="204"/>
      <c r="AR53" s="172" t="str">
        <f t="shared" si="36"/>
        <v/>
      </c>
      <c r="AS53" s="201"/>
      <c r="AT53" s="172" t="str">
        <f t="shared" si="37"/>
        <v/>
      </c>
      <c r="AU53" s="201" t="e">
        <f t="shared" si="38"/>
        <v>#DIV/0!</v>
      </c>
      <c r="AV53" s="172" t="str">
        <f t="shared" si="39"/>
        <v/>
      </c>
      <c r="AW53" s="173" t="e">
        <f>IF($D$4/$E$81*#REF!*$E$12&lt;0.01,"",$D$4/$E$81*#REF!*$E$12)</f>
        <v>#DIV/0!</v>
      </c>
      <c r="AZ53" s="171" t="str">
        <f t="shared" si="12"/>
        <v/>
      </c>
      <c r="BA53" s="171"/>
      <c r="BB53" s="171"/>
      <c r="BC53" s="171" t="str">
        <f t="shared" si="13"/>
        <v/>
      </c>
      <c r="BD53" s="171"/>
      <c r="BE53" s="171"/>
      <c r="BF53" s="164" t="str">
        <f t="shared" si="14"/>
        <v/>
      </c>
      <c r="BG53" s="164"/>
      <c r="BH53" s="164" t="str" cm="1">
        <f t="array" ref="BH53">IF(B53="","",SUMPRODUCT(($Q$2:$AM$32&gt;=AZ53)*($Q$2:$AM$32&lt;=BC53)*($AZ$2:$BV$32&gt;0)))</f>
        <v/>
      </c>
      <c r="BI53" s="164"/>
      <c r="BJ53" s="165" t="str" cm="1">
        <f t="array" ref="BJ53">IF($D$4="",IF(BC53="","",SUMPRODUCT(($Q$2:$AM$32&gt;=AZ53)*($Q$2:$AM$32&lt;=BC53)*($CA$2:$CW$32))),IF(BC53="","",SUMPRODUCT(($Q$2:$AM$32&gt;=AZ53)*($Q$2:$AM$32&lt;=BC53)*($AZ$2:$BV$32))))</f>
        <v/>
      </c>
      <c r="BK53" s="166"/>
      <c r="BL53" s="167"/>
      <c r="BM53" s="163" t="str">
        <f t="shared" si="40"/>
        <v/>
      </c>
      <c r="BN53" s="163"/>
      <c r="BO53" s="163"/>
    </row>
    <row r="54" spans="1:67" s="21" customFormat="1" ht="14.45" customHeight="1" x14ac:dyDescent="0.25">
      <c r="A54" s="50"/>
      <c r="B54" s="228"/>
      <c r="C54" s="229"/>
      <c r="D54" s="230" t="str">
        <f t="shared" si="41"/>
        <v/>
      </c>
      <c r="E54" s="231"/>
      <c r="F54" s="230" t="str" cm="1">
        <f t="array" ref="F54">IF(B54="","",SUMPRODUCT(($Q$2:$AM$32&gt;=A54)*($Q$2:$AM$32&lt;=B54)*($AZ$2:$BV$32&gt;0)))</f>
        <v/>
      </c>
      <c r="G54" s="231"/>
      <c r="H54" s="232" t="str" cm="1">
        <f t="array" ref="H54">IF(B54="","",SUMPRODUCT(($Q$2:$AM$32&gt;=A54)*($Q$2:$AM$32&lt;=B54)*($AZ$2:$BV$32)))</f>
        <v/>
      </c>
      <c r="I54" s="232"/>
      <c r="J54" s="233" t="str">
        <f t="shared" si="42"/>
        <v/>
      </c>
      <c r="K54" s="224"/>
      <c r="L54" s="224" t="str">
        <f t="shared" si="16"/>
        <v/>
      </c>
      <c r="M54" s="224"/>
      <c r="N54" s="225" t="str">
        <f t="shared" si="17"/>
        <v/>
      </c>
      <c r="O54" s="225"/>
      <c r="P54" s="224" t="str">
        <f t="shared" si="18"/>
        <v/>
      </c>
      <c r="Q54" s="224"/>
      <c r="R54" s="224" t="str">
        <f t="shared" si="19"/>
        <v/>
      </c>
      <c r="S54" s="226"/>
      <c r="T54" s="227" t="str">
        <f t="shared" si="20"/>
        <v/>
      </c>
      <c r="U54" s="169" t="e">
        <f t="shared" si="21"/>
        <v>#DIV/0!</v>
      </c>
      <c r="V54" s="168" t="str">
        <f t="shared" si="22"/>
        <v/>
      </c>
      <c r="W54" s="169" t="e">
        <f t="shared" si="23"/>
        <v>#DIV/0!</v>
      </c>
      <c r="X54" s="168" t="str">
        <f t="shared" si="24"/>
        <v/>
      </c>
      <c r="Y54" s="169"/>
      <c r="Z54" s="218" t="str">
        <f t="shared" si="25"/>
        <v/>
      </c>
      <c r="AA54" s="219"/>
      <c r="AB54" s="218" t="str">
        <f t="shared" si="26"/>
        <v/>
      </c>
      <c r="AC54" s="222"/>
      <c r="AD54" s="223" t="str">
        <f t="shared" si="27"/>
        <v/>
      </c>
      <c r="AE54" s="219"/>
      <c r="AF54" s="218" t="str">
        <f t="shared" si="28"/>
        <v/>
      </c>
      <c r="AG54" s="219" t="e">
        <f t="shared" si="29"/>
        <v>#DIV/0!</v>
      </c>
      <c r="AH54" s="218" t="str">
        <f t="shared" si="30"/>
        <v/>
      </c>
      <c r="AI54" s="219"/>
      <c r="AJ54" s="218" t="str">
        <f t="shared" si="31"/>
        <v/>
      </c>
      <c r="AK54" s="219" t="e">
        <f t="shared" si="32"/>
        <v>#DIV/0!</v>
      </c>
      <c r="AL54" s="218" t="str">
        <f t="shared" si="33"/>
        <v/>
      </c>
      <c r="AM54" s="219" t="e">
        <f t="shared" si="11"/>
        <v>#DIV/0!</v>
      </c>
      <c r="AN54" s="220" t="str">
        <f t="shared" si="34"/>
        <v/>
      </c>
      <c r="AO54" s="221"/>
      <c r="AP54" s="168" t="str">
        <f t="shared" si="35"/>
        <v/>
      </c>
      <c r="AQ54" s="169"/>
      <c r="AR54" s="168" t="str">
        <f t="shared" si="36"/>
        <v/>
      </c>
      <c r="AS54" s="170"/>
      <c r="AT54" s="168" t="str">
        <f t="shared" si="37"/>
        <v/>
      </c>
      <c r="AU54" s="170" t="e">
        <f t="shared" si="38"/>
        <v>#DIV/0!</v>
      </c>
      <c r="AV54" s="168" t="str">
        <f t="shared" si="39"/>
        <v/>
      </c>
      <c r="AW54" s="217" t="e">
        <f>IF($D$4/$E$81*#REF!*$E$12&lt;0.01,"",$D$4/$E$81*#REF!*$E$12)</f>
        <v>#DIV/0!</v>
      </c>
      <c r="AZ54" s="171" t="str">
        <f t="shared" si="12"/>
        <v/>
      </c>
      <c r="BA54" s="171"/>
      <c r="BB54" s="171"/>
      <c r="BC54" s="171" t="str">
        <f t="shared" si="13"/>
        <v/>
      </c>
      <c r="BD54" s="171"/>
      <c r="BE54" s="171"/>
      <c r="BF54" s="164" t="str">
        <f t="shared" si="14"/>
        <v/>
      </c>
      <c r="BG54" s="164"/>
      <c r="BH54" s="164" t="str" cm="1">
        <f t="array" ref="BH54">IF(B54="","",SUMPRODUCT(($Q$2:$AM$32&gt;=AZ54)*($Q$2:$AM$32&lt;=BC54)*($AZ$2:$BV$32&gt;0)))</f>
        <v/>
      </c>
      <c r="BI54" s="164"/>
      <c r="BJ54" s="165" t="str" cm="1">
        <f t="array" ref="BJ54">IF($D$4="",IF(BC54="","",SUMPRODUCT(($Q$2:$AM$32&gt;=AZ54)*($Q$2:$AM$32&lt;=BC54)*($CA$2:$CW$32))),IF(BC54="","",SUMPRODUCT(($Q$2:$AM$32&gt;=AZ54)*($Q$2:$AM$32&lt;=BC54)*($AZ$2:$BV$32))))</f>
        <v/>
      </c>
      <c r="BK54" s="166"/>
      <c r="BL54" s="167"/>
      <c r="BM54" s="163" t="str">
        <f t="shared" si="40"/>
        <v/>
      </c>
      <c r="BN54" s="163"/>
      <c r="BO54" s="163"/>
    </row>
    <row r="55" spans="1:67" s="21" customFormat="1" ht="14.45" customHeight="1" x14ac:dyDescent="0.25">
      <c r="A55" s="51"/>
      <c r="B55" s="208"/>
      <c r="C55" s="209"/>
      <c r="D55" s="210" t="str">
        <f t="shared" si="41"/>
        <v/>
      </c>
      <c r="E55" s="211"/>
      <c r="F55" s="210" t="str" cm="1">
        <f t="array" ref="F55">IF(B55="","",SUMPRODUCT(($Q$2:$AM$32&gt;=A55)*($Q$2:$AM$32&lt;=B55)*($AZ$2:$BV$32&gt;0)))</f>
        <v/>
      </c>
      <c r="G55" s="211"/>
      <c r="H55" s="212" t="str" cm="1">
        <f t="array" ref="H55">IF(B55="","",SUMPRODUCT(($Q$2:$AM$32&gt;=A55)*($Q$2:$AM$32&lt;=B55)*($AZ$2:$BV$32)))</f>
        <v/>
      </c>
      <c r="I55" s="212"/>
      <c r="J55" s="213" t="str">
        <f t="shared" si="42"/>
        <v/>
      </c>
      <c r="K55" s="214"/>
      <c r="L55" s="214" t="str">
        <f t="shared" si="16"/>
        <v/>
      </c>
      <c r="M55" s="214"/>
      <c r="N55" s="215" t="str">
        <f t="shared" si="17"/>
        <v/>
      </c>
      <c r="O55" s="215"/>
      <c r="P55" s="214" t="str">
        <f t="shared" si="18"/>
        <v/>
      </c>
      <c r="Q55" s="214"/>
      <c r="R55" s="214" t="str">
        <f t="shared" si="19"/>
        <v/>
      </c>
      <c r="S55" s="216"/>
      <c r="T55" s="205" t="str">
        <f t="shared" si="20"/>
        <v/>
      </c>
      <c r="U55" s="204" t="e">
        <f t="shared" si="21"/>
        <v>#DIV/0!</v>
      </c>
      <c r="V55" s="172" t="str">
        <f t="shared" si="22"/>
        <v/>
      </c>
      <c r="W55" s="204" t="e">
        <f t="shared" si="23"/>
        <v>#DIV/0!</v>
      </c>
      <c r="X55" s="172" t="str">
        <f t="shared" si="24"/>
        <v/>
      </c>
      <c r="Y55" s="204"/>
      <c r="Z55" s="174" t="str">
        <f t="shared" si="25"/>
        <v/>
      </c>
      <c r="AA55" s="175"/>
      <c r="AB55" s="174" t="str">
        <f t="shared" si="26"/>
        <v/>
      </c>
      <c r="AC55" s="206"/>
      <c r="AD55" s="207" t="str">
        <f t="shared" si="27"/>
        <v/>
      </c>
      <c r="AE55" s="175"/>
      <c r="AF55" s="174" t="str">
        <f t="shared" si="28"/>
        <v/>
      </c>
      <c r="AG55" s="175" t="e">
        <f t="shared" si="29"/>
        <v>#DIV/0!</v>
      </c>
      <c r="AH55" s="174" t="str">
        <f t="shared" si="30"/>
        <v/>
      </c>
      <c r="AI55" s="175"/>
      <c r="AJ55" s="174" t="str">
        <f t="shared" si="31"/>
        <v/>
      </c>
      <c r="AK55" s="175" t="e">
        <f t="shared" si="32"/>
        <v>#DIV/0!</v>
      </c>
      <c r="AL55" s="174" t="str">
        <f t="shared" si="33"/>
        <v/>
      </c>
      <c r="AM55" s="175" t="e">
        <f t="shared" si="11"/>
        <v>#DIV/0!</v>
      </c>
      <c r="AN55" s="202" t="str">
        <f t="shared" si="34"/>
        <v/>
      </c>
      <c r="AO55" s="203"/>
      <c r="AP55" s="172" t="str">
        <f t="shared" si="35"/>
        <v/>
      </c>
      <c r="AQ55" s="204"/>
      <c r="AR55" s="172" t="str">
        <f t="shared" si="36"/>
        <v/>
      </c>
      <c r="AS55" s="201"/>
      <c r="AT55" s="172" t="str">
        <f t="shared" si="37"/>
        <v/>
      </c>
      <c r="AU55" s="201" t="e">
        <f t="shared" si="38"/>
        <v>#DIV/0!</v>
      </c>
      <c r="AV55" s="172" t="str">
        <f t="shared" si="39"/>
        <v/>
      </c>
      <c r="AW55" s="173" t="e">
        <f>IF($D$4/$E$81*#REF!*$E$12&lt;0.01,"",$D$4/$E$81*#REF!*$E$12)</f>
        <v>#DIV/0!</v>
      </c>
      <c r="AZ55" s="171" t="str">
        <f t="shared" si="12"/>
        <v/>
      </c>
      <c r="BA55" s="171"/>
      <c r="BB55" s="171"/>
      <c r="BC55" s="171" t="str">
        <f t="shared" si="13"/>
        <v/>
      </c>
      <c r="BD55" s="171"/>
      <c r="BE55" s="171"/>
      <c r="BF55" s="164" t="str">
        <f t="shared" si="14"/>
        <v/>
      </c>
      <c r="BG55" s="164"/>
      <c r="BH55" s="164" t="str" cm="1">
        <f t="array" ref="BH55">IF(B55="","",SUMPRODUCT(($Q$2:$AM$32&gt;=AZ55)*($Q$2:$AM$32&lt;=BC55)*($AZ$2:$BV$32&gt;0)))</f>
        <v/>
      </c>
      <c r="BI55" s="164"/>
      <c r="BJ55" s="165" t="str" cm="1">
        <f t="array" ref="BJ55">IF($D$4="",IF(BC55="","",SUMPRODUCT(($Q$2:$AM$32&gt;=AZ55)*($Q$2:$AM$32&lt;=BC55)*($CA$2:$CW$32))),IF(BC55="","",SUMPRODUCT(($Q$2:$AM$32&gt;=AZ55)*($Q$2:$AM$32&lt;=BC55)*($AZ$2:$BV$32))))</f>
        <v/>
      </c>
      <c r="BK55" s="166"/>
      <c r="BL55" s="167"/>
      <c r="BM55" s="163" t="str">
        <f t="shared" si="40"/>
        <v/>
      </c>
      <c r="BN55" s="163"/>
      <c r="BO55" s="163"/>
    </row>
    <row r="56" spans="1:67" s="21" customFormat="1" ht="14.45" customHeight="1" x14ac:dyDescent="0.25">
      <c r="A56" s="48"/>
      <c r="B56" s="236"/>
      <c r="C56" s="237"/>
      <c r="D56" s="230" t="str">
        <f t="shared" si="41"/>
        <v/>
      </c>
      <c r="E56" s="231"/>
      <c r="F56" s="230" t="str" cm="1">
        <f t="array" ref="F56">IF(B56="","",SUMPRODUCT(($Q$2:$AM$32&gt;=A56)*($Q$2:$AM$32&lt;=B56)*($AZ$2:$BV$32&gt;0)))</f>
        <v/>
      </c>
      <c r="G56" s="231"/>
      <c r="H56" s="232" t="str" cm="1">
        <f t="array" ref="H56">IF(B56="","",SUMPRODUCT(($Q$2:$AM$32&gt;=A56)*($Q$2:$AM$32&lt;=B56)*($AZ$2:$BV$32)))</f>
        <v/>
      </c>
      <c r="I56" s="232"/>
      <c r="J56" s="233" t="str">
        <f t="shared" si="42"/>
        <v/>
      </c>
      <c r="K56" s="224"/>
      <c r="L56" s="224" t="str">
        <f t="shared" si="16"/>
        <v/>
      </c>
      <c r="M56" s="224"/>
      <c r="N56" s="225" t="str">
        <f t="shared" si="17"/>
        <v/>
      </c>
      <c r="O56" s="225"/>
      <c r="P56" s="224" t="str">
        <f t="shared" si="18"/>
        <v/>
      </c>
      <c r="Q56" s="224"/>
      <c r="R56" s="224" t="str">
        <f t="shared" si="19"/>
        <v/>
      </c>
      <c r="S56" s="226"/>
      <c r="T56" s="227" t="str">
        <f t="shared" si="20"/>
        <v/>
      </c>
      <c r="U56" s="169" t="e">
        <f t="shared" si="21"/>
        <v>#DIV/0!</v>
      </c>
      <c r="V56" s="168" t="str">
        <f t="shared" si="22"/>
        <v/>
      </c>
      <c r="W56" s="169" t="e">
        <f t="shared" si="23"/>
        <v>#DIV/0!</v>
      </c>
      <c r="X56" s="168" t="str">
        <f t="shared" si="24"/>
        <v/>
      </c>
      <c r="Y56" s="169"/>
      <c r="Z56" s="218" t="str">
        <f t="shared" si="25"/>
        <v/>
      </c>
      <c r="AA56" s="219"/>
      <c r="AB56" s="218" t="str">
        <f t="shared" si="26"/>
        <v/>
      </c>
      <c r="AC56" s="222"/>
      <c r="AD56" s="223" t="str">
        <f t="shared" si="27"/>
        <v/>
      </c>
      <c r="AE56" s="219"/>
      <c r="AF56" s="218" t="str">
        <f t="shared" si="28"/>
        <v/>
      </c>
      <c r="AG56" s="219" t="e">
        <f t="shared" si="29"/>
        <v>#DIV/0!</v>
      </c>
      <c r="AH56" s="218" t="str">
        <f t="shared" si="30"/>
        <v/>
      </c>
      <c r="AI56" s="219"/>
      <c r="AJ56" s="218" t="str">
        <f t="shared" si="31"/>
        <v/>
      </c>
      <c r="AK56" s="219" t="e">
        <f t="shared" si="32"/>
        <v>#DIV/0!</v>
      </c>
      <c r="AL56" s="218" t="str">
        <f t="shared" si="33"/>
        <v/>
      </c>
      <c r="AM56" s="219" t="e">
        <f t="shared" si="11"/>
        <v>#DIV/0!</v>
      </c>
      <c r="AN56" s="220" t="str">
        <f t="shared" si="34"/>
        <v/>
      </c>
      <c r="AO56" s="221"/>
      <c r="AP56" s="168" t="str">
        <f t="shared" si="35"/>
        <v/>
      </c>
      <c r="AQ56" s="169"/>
      <c r="AR56" s="168" t="str">
        <f t="shared" si="36"/>
        <v/>
      </c>
      <c r="AS56" s="170"/>
      <c r="AT56" s="168" t="str">
        <f t="shared" si="37"/>
        <v/>
      </c>
      <c r="AU56" s="170" t="e">
        <f t="shared" si="38"/>
        <v>#DIV/0!</v>
      </c>
      <c r="AV56" s="168" t="str">
        <f t="shared" si="39"/>
        <v/>
      </c>
      <c r="AW56" s="217" t="e">
        <f>IF($D$4/$E$81*#REF!*$E$12&lt;0.01,"",$D$4/$E$81*#REF!*$E$12)</f>
        <v>#DIV/0!</v>
      </c>
      <c r="AZ56" s="171" t="str">
        <f t="shared" si="12"/>
        <v/>
      </c>
      <c r="BA56" s="171"/>
      <c r="BB56" s="171"/>
      <c r="BC56" s="171" t="str">
        <f t="shared" si="13"/>
        <v/>
      </c>
      <c r="BD56" s="171"/>
      <c r="BE56" s="171"/>
      <c r="BF56" s="164" t="str">
        <f t="shared" si="14"/>
        <v/>
      </c>
      <c r="BG56" s="164"/>
      <c r="BH56" s="164" t="str" cm="1">
        <f t="array" ref="BH56">IF(B56="","",SUMPRODUCT(($Q$2:$AM$32&gt;=AZ56)*($Q$2:$AM$32&lt;=BC56)*($AZ$2:$BV$32&gt;0)))</f>
        <v/>
      </c>
      <c r="BI56" s="164"/>
      <c r="BJ56" s="165" t="str" cm="1">
        <f t="array" ref="BJ56">IF($D$4="",IF(BC56="","",SUMPRODUCT(($Q$2:$AM$32&gt;=AZ56)*($Q$2:$AM$32&lt;=BC56)*($CA$2:$CW$32))),IF(BC56="","",SUMPRODUCT(($Q$2:$AM$32&gt;=AZ56)*($Q$2:$AM$32&lt;=BC56)*($AZ$2:$BV$32))))</f>
        <v/>
      </c>
      <c r="BK56" s="166"/>
      <c r="BL56" s="167"/>
      <c r="BM56" s="163" t="str">
        <f t="shared" si="40"/>
        <v/>
      </c>
      <c r="BN56" s="163"/>
      <c r="BO56" s="163"/>
    </row>
    <row r="57" spans="1:67" s="21" customFormat="1" ht="14.45" customHeight="1" x14ac:dyDescent="0.25">
      <c r="A57" s="49"/>
      <c r="B57" s="234"/>
      <c r="C57" s="235"/>
      <c r="D57" s="210" t="str">
        <f t="shared" si="41"/>
        <v/>
      </c>
      <c r="E57" s="211"/>
      <c r="F57" s="210" t="str" cm="1">
        <f t="array" ref="F57">IF(B57="","",SUMPRODUCT(($Q$2:$AM$32&gt;=A57)*($Q$2:$AM$32&lt;=B57)*($AZ$2:$BV$32&gt;0)))</f>
        <v/>
      </c>
      <c r="G57" s="211"/>
      <c r="H57" s="212" t="str" cm="1">
        <f t="array" ref="H57">IF(B57="","",SUMPRODUCT(($Q$2:$AM$32&gt;=A57)*($Q$2:$AM$32&lt;=B57)*($AZ$2:$BV$32)))</f>
        <v/>
      </c>
      <c r="I57" s="212"/>
      <c r="J57" s="213" t="str">
        <f t="shared" si="42"/>
        <v/>
      </c>
      <c r="K57" s="214"/>
      <c r="L57" s="214" t="str">
        <f t="shared" si="16"/>
        <v/>
      </c>
      <c r="M57" s="214"/>
      <c r="N57" s="215" t="str">
        <f t="shared" si="17"/>
        <v/>
      </c>
      <c r="O57" s="215"/>
      <c r="P57" s="214" t="str">
        <f t="shared" si="18"/>
        <v/>
      </c>
      <c r="Q57" s="214"/>
      <c r="R57" s="214" t="str">
        <f t="shared" si="19"/>
        <v/>
      </c>
      <c r="S57" s="216"/>
      <c r="T57" s="205" t="str">
        <f t="shared" si="20"/>
        <v/>
      </c>
      <c r="U57" s="204" t="e">
        <f t="shared" si="21"/>
        <v>#DIV/0!</v>
      </c>
      <c r="V57" s="172" t="str">
        <f t="shared" si="22"/>
        <v/>
      </c>
      <c r="W57" s="204" t="e">
        <f t="shared" si="23"/>
        <v>#DIV/0!</v>
      </c>
      <c r="X57" s="172" t="str">
        <f t="shared" si="24"/>
        <v/>
      </c>
      <c r="Y57" s="204"/>
      <c r="Z57" s="174" t="str">
        <f t="shared" si="25"/>
        <v/>
      </c>
      <c r="AA57" s="175"/>
      <c r="AB57" s="174" t="str">
        <f t="shared" si="26"/>
        <v/>
      </c>
      <c r="AC57" s="206"/>
      <c r="AD57" s="207" t="str">
        <f t="shared" si="27"/>
        <v/>
      </c>
      <c r="AE57" s="175"/>
      <c r="AF57" s="174" t="str">
        <f t="shared" si="28"/>
        <v/>
      </c>
      <c r="AG57" s="175" t="e">
        <f t="shared" si="29"/>
        <v>#DIV/0!</v>
      </c>
      <c r="AH57" s="174" t="str">
        <f t="shared" si="30"/>
        <v/>
      </c>
      <c r="AI57" s="175"/>
      <c r="AJ57" s="174" t="str">
        <f t="shared" si="31"/>
        <v/>
      </c>
      <c r="AK57" s="175" t="e">
        <f t="shared" si="32"/>
        <v>#DIV/0!</v>
      </c>
      <c r="AL57" s="174" t="str">
        <f t="shared" si="33"/>
        <v/>
      </c>
      <c r="AM57" s="175" t="e">
        <f t="shared" si="11"/>
        <v>#DIV/0!</v>
      </c>
      <c r="AN57" s="202" t="str">
        <f t="shared" si="34"/>
        <v/>
      </c>
      <c r="AO57" s="203"/>
      <c r="AP57" s="172" t="str">
        <f t="shared" si="35"/>
        <v/>
      </c>
      <c r="AQ57" s="204"/>
      <c r="AR57" s="172" t="str">
        <f t="shared" si="36"/>
        <v/>
      </c>
      <c r="AS57" s="201"/>
      <c r="AT57" s="172" t="str">
        <f t="shared" si="37"/>
        <v/>
      </c>
      <c r="AU57" s="201" t="e">
        <f t="shared" si="38"/>
        <v>#DIV/0!</v>
      </c>
      <c r="AV57" s="172" t="str">
        <f t="shared" si="39"/>
        <v/>
      </c>
      <c r="AW57" s="173" t="e">
        <f>IF($D$4/$E$81*#REF!*$E$12&lt;0.01,"",$D$4/$E$81*#REF!*$E$12)</f>
        <v>#DIV/0!</v>
      </c>
      <c r="AZ57" s="171" t="str">
        <f t="shared" si="12"/>
        <v/>
      </c>
      <c r="BA57" s="171"/>
      <c r="BB57" s="171"/>
      <c r="BC57" s="171" t="str">
        <f t="shared" si="13"/>
        <v/>
      </c>
      <c r="BD57" s="171"/>
      <c r="BE57" s="171"/>
      <c r="BF57" s="164" t="str">
        <f t="shared" si="14"/>
        <v/>
      </c>
      <c r="BG57" s="164"/>
      <c r="BH57" s="164" t="str" cm="1">
        <f t="array" ref="BH57">IF(B57="","",SUMPRODUCT(($Q$2:$AM$32&gt;=AZ57)*($Q$2:$AM$32&lt;=BC57)*($AZ$2:$BV$32&gt;0)))</f>
        <v/>
      </c>
      <c r="BI57" s="164"/>
      <c r="BJ57" s="165" t="str" cm="1">
        <f t="array" ref="BJ57">IF($D$4="",IF(BC57="","",SUMPRODUCT(($Q$2:$AM$32&gt;=AZ57)*($Q$2:$AM$32&lt;=BC57)*($CA$2:$CW$32))),IF(BC57="","",SUMPRODUCT(($Q$2:$AM$32&gt;=AZ57)*($Q$2:$AM$32&lt;=BC57)*($AZ$2:$BV$32))))</f>
        <v/>
      </c>
      <c r="BK57" s="166"/>
      <c r="BL57" s="167"/>
      <c r="BM57" s="163" t="str">
        <f t="shared" si="40"/>
        <v/>
      </c>
      <c r="BN57" s="163"/>
      <c r="BO57" s="163"/>
    </row>
    <row r="58" spans="1:67" s="21" customFormat="1" ht="14.45" customHeight="1" x14ac:dyDescent="0.25">
      <c r="A58" s="50"/>
      <c r="B58" s="228"/>
      <c r="C58" s="229"/>
      <c r="D58" s="230" t="str">
        <f t="shared" si="41"/>
        <v/>
      </c>
      <c r="E58" s="231"/>
      <c r="F58" s="230" t="str" cm="1">
        <f t="array" ref="F58">IF(B58="","",SUMPRODUCT(($Q$2:$AM$32&gt;=A58)*($Q$2:$AM$32&lt;=B58)*($AZ$2:$BV$32&gt;0)))</f>
        <v/>
      </c>
      <c r="G58" s="231"/>
      <c r="H58" s="232" t="str" cm="1">
        <f t="array" ref="H58">IF(B58="","",SUMPRODUCT(($Q$2:$AM$32&gt;=A58)*($Q$2:$AM$32&lt;=B58)*($AZ$2:$BV$32)))</f>
        <v/>
      </c>
      <c r="I58" s="232"/>
      <c r="J58" s="233" t="str">
        <f t="shared" si="42"/>
        <v/>
      </c>
      <c r="K58" s="224"/>
      <c r="L58" s="224" t="str">
        <f t="shared" si="16"/>
        <v/>
      </c>
      <c r="M58" s="224"/>
      <c r="N58" s="225" t="str">
        <f t="shared" si="17"/>
        <v/>
      </c>
      <c r="O58" s="225"/>
      <c r="P58" s="224" t="str">
        <f t="shared" si="18"/>
        <v/>
      </c>
      <c r="Q58" s="224"/>
      <c r="R58" s="224" t="str">
        <f t="shared" si="19"/>
        <v/>
      </c>
      <c r="S58" s="226"/>
      <c r="T58" s="227" t="str">
        <f t="shared" si="20"/>
        <v/>
      </c>
      <c r="U58" s="169" t="e">
        <f t="shared" si="21"/>
        <v>#DIV/0!</v>
      </c>
      <c r="V58" s="168" t="str">
        <f t="shared" si="22"/>
        <v/>
      </c>
      <c r="W58" s="169" t="e">
        <f t="shared" si="23"/>
        <v>#DIV/0!</v>
      </c>
      <c r="X58" s="168" t="str">
        <f t="shared" si="24"/>
        <v/>
      </c>
      <c r="Y58" s="169"/>
      <c r="Z58" s="218" t="str">
        <f t="shared" si="25"/>
        <v/>
      </c>
      <c r="AA58" s="219"/>
      <c r="AB58" s="218" t="str">
        <f t="shared" si="26"/>
        <v/>
      </c>
      <c r="AC58" s="222"/>
      <c r="AD58" s="223" t="str">
        <f t="shared" si="27"/>
        <v/>
      </c>
      <c r="AE58" s="219"/>
      <c r="AF58" s="218" t="str">
        <f t="shared" si="28"/>
        <v/>
      </c>
      <c r="AG58" s="219" t="e">
        <f t="shared" si="29"/>
        <v>#DIV/0!</v>
      </c>
      <c r="AH58" s="218" t="str">
        <f t="shared" si="30"/>
        <v/>
      </c>
      <c r="AI58" s="219"/>
      <c r="AJ58" s="218" t="str">
        <f t="shared" si="31"/>
        <v/>
      </c>
      <c r="AK58" s="219" t="e">
        <f t="shared" si="32"/>
        <v>#DIV/0!</v>
      </c>
      <c r="AL58" s="218" t="str">
        <f t="shared" si="33"/>
        <v/>
      </c>
      <c r="AM58" s="219" t="e">
        <f t="shared" si="11"/>
        <v>#DIV/0!</v>
      </c>
      <c r="AN58" s="220" t="str">
        <f t="shared" si="34"/>
        <v/>
      </c>
      <c r="AO58" s="221"/>
      <c r="AP58" s="168" t="str">
        <f t="shared" si="35"/>
        <v/>
      </c>
      <c r="AQ58" s="169"/>
      <c r="AR58" s="168" t="str">
        <f t="shared" si="36"/>
        <v/>
      </c>
      <c r="AS58" s="170"/>
      <c r="AT58" s="168" t="str">
        <f t="shared" si="37"/>
        <v/>
      </c>
      <c r="AU58" s="170" t="e">
        <f t="shared" si="38"/>
        <v>#DIV/0!</v>
      </c>
      <c r="AV58" s="168" t="str">
        <f t="shared" si="39"/>
        <v/>
      </c>
      <c r="AW58" s="217" t="e">
        <f>IF($D$4/$E$81*#REF!*$E$12&lt;0.01,"",$D$4/$E$81*#REF!*$E$12)</f>
        <v>#DIV/0!</v>
      </c>
      <c r="AZ58" s="171" t="str">
        <f t="shared" si="12"/>
        <v/>
      </c>
      <c r="BA58" s="171"/>
      <c r="BB58" s="171"/>
      <c r="BC58" s="171" t="str">
        <f t="shared" si="13"/>
        <v/>
      </c>
      <c r="BD58" s="171"/>
      <c r="BE58" s="171"/>
      <c r="BF58" s="164" t="str">
        <f t="shared" si="14"/>
        <v/>
      </c>
      <c r="BG58" s="164"/>
      <c r="BH58" s="164" t="str" cm="1">
        <f t="array" ref="BH58">IF(B58="","",SUMPRODUCT(($Q$2:$AM$32&gt;=AZ58)*($Q$2:$AM$32&lt;=BC58)*($AZ$2:$BV$32&gt;0)))</f>
        <v/>
      </c>
      <c r="BI58" s="164"/>
      <c r="BJ58" s="165" t="str" cm="1">
        <f t="array" ref="BJ58">IF($D$4="",IF(BC58="","",SUMPRODUCT(($Q$2:$AM$32&gt;=AZ58)*($Q$2:$AM$32&lt;=BC58)*($CA$2:$CW$32))),IF(BC58="","",SUMPRODUCT(($Q$2:$AM$32&gt;=AZ58)*($Q$2:$AM$32&lt;=BC58)*($AZ$2:$BV$32))))</f>
        <v/>
      </c>
      <c r="BK58" s="166"/>
      <c r="BL58" s="167"/>
      <c r="BM58" s="163" t="str">
        <f t="shared" si="40"/>
        <v/>
      </c>
      <c r="BN58" s="163"/>
      <c r="BO58" s="163"/>
    </row>
    <row r="59" spans="1:67" s="21" customFormat="1" ht="14.45" customHeight="1" x14ac:dyDescent="0.25">
      <c r="A59" s="51"/>
      <c r="B59" s="208"/>
      <c r="C59" s="209"/>
      <c r="D59" s="210" t="str">
        <f t="shared" si="41"/>
        <v/>
      </c>
      <c r="E59" s="211"/>
      <c r="F59" s="210" t="str" cm="1">
        <f t="array" ref="F59">IF(B59="","",SUMPRODUCT(($Q$2:$AM$32&gt;=A59)*($Q$2:$AM$32&lt;=B59)*($AZ$2:$BV$32&gt;0)))</f>
        <v/>
      </c>
      <c r="G59" s="211"/>
      <c r="H59" s="212" t="str" cm="1">
        <f t="array" ref="H59">IF(B59="","",SUMPRODUCT(($Q$2:$AM$32&gt;=A59)*($Q$2:$AM$32&lt;=B59)*($AZ$2:$BV$32)))</f>
        <v/>
      </c>
      <c r="I59" s="212"/>
      <c r="J59" s="213" t="str">
        <f t="shared" si="42"/>
        <v/>
      </c>
      <c r="K59" s="214"/>
      <c r="L59" s="214" t="str">
        <f t="shared" si="16"/>
        <v/>
      </c>
      <c r="M59" s="214"/>
      <c r="N59" s="215" t="str">
        <f t="shared" si="17"/>
        <v/>
      </c>
      <c r="O59" s="215"/>
      <c r="P59" s="214" t="str">
        <f t="shared" si="18"/>
        <v/>
      </c>
      <c r="Q59" s="214"/>
      <c r="R59" s="214" t="str">
        <f t="shared" si="19"/>
        <v/>
      </c>
      <c r="S59" s="216"/>
      <c r="T59" s="205" t="str">
        <f>IF(OR($B59="",$B$4=""),"",$BM59/$BF59*$D59)</f>
        <v/>
      </c>
      <c r="U59" s="204" t="e">
        <f>IF($D$4/$E$81*AU59*$E$12&lt;0.01,"",$D$4/$E$81*AU59*$E$12)</f>
        <v>#DIV/0!</v>
      </c>
      <c r="V59" s="172" t="str">
        <f t="shared" si="22"/>
        <v/>
      </c>
      <c r="W59" s="204" t="e">
        <f t="shared" si="23"/>
        <v>#DIV/0!</v>
      </c>
      <c r="X59" s="172" t="str">
        <f t="shared" si="24"/>
        <v/>
      </c>
      <c r="Y59" s="204"/>
      <c r="Z59" s="174" t="str">
        <f t="shared" si="25"/>
        <v/>
      </c>
      <c r="AA59" s="175"/>
      <c r="AB59" s="174" t="str">
        <f t="shared" si="26"/>
        <v/>
      </c>
      <c r="AC59" s="206"/>
      <c r="AD59" s="207" t="str">
        <f t="shared" si="27"/>
        <v/>
      </c>
      <c r="AE59" s="175"/>
      <c r="AF59" s="174" t="str">
        <f t="shared" si="28"/>
        <v/>
      </c>
      <c r="AG59" s="175" t="e">
        <f t="shared" si="29"/>
        <v>#DIV/0!</v>
      </c>
      <c r="AH59" s="174" t="str">
        <f t="shared" si="30"/>
        <v/>
      </c>
      <c r="AI59" s="175"/>
      <c r="AJ59" s="174" t="str">
        <f t="shared" si="31"/>
        <v/>
      </c>
      <c r="AK59" s="175" t="e">
        <f t="shared" si="32"/>
        <v>#DIV/0!</v>
      </c>
      <c r="AL59" s="174" t="str">
        <f t="shared" si="33"/>
        <v/>
      </c>
      <c r="AM59" s="175" t="e">
        <f t="shared" si="11"/>
        <v>#DIV/0!</v>
      </c>
      <c r="AN59" s="202" t="str">
        <f t="shared" si="34"/>
        <v/>
      </c>
      <c r="AO59" s="203"/>
      <c r="AP59" s="172" t="str">
        <f t="shared" si="35"/>
        <v/>
      </c>
      <c r="AQ59" s="204"/>
      <c r="AR59" s="172" t="str">
        <f t="shared" si="36"/>
        <v/>
      </c>
      <c r="AS59" s="201"/>
      <c r="AT59" s="172" t="str">
        <f t="shared" si="37"/>
        <v/>
      </c>
      <c r="AU59" s="201" t="e">
        <f t="shared" si="38"/>
        <v>#DIV/0!</v>
      </c>
      <c r="AV59" s="172" t="str">
        <f t="shared" si="39"/>
        <v/>
      </c>
      <c r="AW59" s="173" t="e">
        <f>IF($D$4/$E$81*#REF!*$E$12&lt;0.01,"",$D$4/$E$81*#REF!*$E$12)</f>
        <v>#DIV/0!</v>
      </c>
      <c r="AZ59" s="171" t="str">
        <f t="shared" si="12"/>
        <v/>
      </c>
      <c r="BA59" s="171"/>
      <c r="BB59" s="171"/>
      <c r="BC59" s="171" t="str">
        <f t="shared" si="13"/>
        <v/>
      </c>
      <c r="BD59" s="171"/>
      <c r="BE59" s="171"/>
      <c r="BF59" s="164" t="str">
        <f t="shared" si="14"/>
        <v/>
      </c>
      <c r="BG59" s="164"/>
      <c r="BH59" s="164" t="str" cm="1">
        <f t="array" ref="BH59">IF(B59="","",SUMPRODUCT(($Q$2:$AM$32&gt;=AZ59)*($Q$2:$AM$32&lt;=BC59)*($AZ$2:$BV$32&gt;0)))</f>
        <v/>
      </c>
      <c r="BI59" s="164"/>
      <c r="BJ59" s="165" t="str" cm="1">
        <f t="array" ref="BJ59">IF($D$4="",IF(BC59="","",SUMPRODUCT(($Q$2:$AM$32&gt;=AZ59)*($Q$2:$AM$32&lt;=BC59)*($CA$2:$CW$32))),IF(BC59="","",SUMPRODUCT(($Q$2:$AM$32&gt;=AZ59)*($Q$2:$AM$32&lt;=BC59)*($AZ$2:$BV$32))))</f>
        <v/>
      </c>
      <c r="BK59" s="166"/>
      <c r="BL59" s="167"/>
      <c r="BM59" s="163" t="str">
        <f t="shared" si="40"/>
        <v/>
      </c>
      <c r="BN59" s="163"/>
      <c r="BO59" s="163"/>
    </row>
    <row r="60" spans="1:67" s="21" customFormat="1" ht="14.45" customHeight="1" x14ac:dyDescent="0.25">
      <c r="A60" s="191" t="s">
        <v>76</v>
      </c>
      <c r="B60" s="192"/>
      <c r="C60" s="193"/>
      <c r="D60" s="194">
        <f>IF(SUM(D36:D59)=0,"",SUM(D36:D59))</f>
        <v>40</v>
      </c>
      <c r="E60" s="195"/>
      <c r="F60" s="196">
        <f>IF(SUM(F36:F59)=0,"",SUM(F36:F59))</f>
        <v>30</v>
      </c>
      <c r="G60" s="197"/>
      <c r="H60" s="198">
        <f>IF(SUM(H36:H59)=0,"",SUM(H36:H59))</f>
        <v>222</v>
      </c>
      <c r="I60" s="199"/>
      <c r="J60" s="189"/>
      <c r="K60" s="190"/>
      <c r="L60" s="176">
        <f>IF(SUM(L36:L59)=0,"",SUM(L36:L59))</f>
        <v>1831.5</v>
      </c>
      <c r="M60" s="176"/>
      <c r="N60" s="200">
        <f>IF(SUM(N36:N59)=0,"",SUM(N36:N59))</f>
        <v>2564.0999999999995</v>
      </c>
      <c r="O60" s="200"/>
      <c r="P60" s="176">
        <f>IF(SUM(P36:P59)=0,"",SUM(P36:P59))</f>
        <v>2930.4000000000005</v>
      </c>
      <c r="Q60" s="176"/>
      <c r="R60" s="176" t="str">
        <f>IF(SUM(R36:R59)=0,"",SUM(R36:R59))</f>
        <v/>
      </c>
      <c r="S60" s="177"/>
      <c r="T60" s="178"/>
      <c r="U60" s="179"/>
      <c r="V60" s="180" t="str">
        <f>IF(SUM(V36:V59)=0,"",SUM(V36:V59))</f>
        <v/>
      </c>
      <c r="W60" s="181"/>
      <c r="X60" s="180" t="str">
        <f>IF(SUM(X36:X59)=0,"",SUM(X36:X59))</f>
        <v/>
      </c>
      <c r="Y60" s="181"/>
      <c r="Z60" s="180" t="str">
        <f>IF(SUM(Z36:Z59)=0,"",SUM(Z36:Z59))</f>
        <v/>
      </c>
      <c r="AA60" s="181"/>
      <c r="AB60" s="180" t="str">
        <f>IF(SUM(AB36:AB59)=0,"",SUM(AB36:AB59))</f>
        <v/>
      </c>
      <c r="AC60" s="181"/>
      <c r="AD60" s="189"/>
      <c r="AE60" s="190"/>
      <c r="AF60" s="176" t="str">
        <f>IF(SUM(AF36:AF59)=0,"",SUM(AF36:AF59))</f>
        <v/>
      </c>
      <c r="AG60" s="176"/>
      <c r="AH60" s="176" t="str">
        <f>IF(SUM(AH36:AH59)=0,"",SUM(AH36:AH59))</f>
        <v/>
      </c>
      <c r="AI60" s="176"/>
      <c r="AJ60" s="176" t="str">
        <f>IF(SUM(AJ36:AJ59)=0,"",SUM(AJ36:AJ59))</f>
        <v/>
      </c>
      <c r="AK60" s="176"/>
      <c r="AL60" s="176" t="str">
        <f>IF(SUM(AL36:AL59)=0,"",SUM(AL36:AL59))</f>
        <v/>
      </c>
      <c r="AM60" s="176"/>
      <c r="AN60" s="182"/>
      <c r="AO60" s="183"/>
      <c r="AP60" s="184" t="str">
        <f>IF(SUM(AP36:AP59)=0,"",SUM(AP36:AP59))</f>
        <v/>
      </c>
      <c r="AQ60" s="184"/>
      <c r="AR60" s="184" t="str">
        <f>IF(SUM(AR36:AR59)=0,"",SUM(AR36:AR59))</f>
        <v/>
      </c>
      <c r="AS60" s="185"/>
      <c r="AT60" s="186" t="str">
        <f>IF(SUM(AT36:AT59)=0,"",SUM(AT36:AT59))</f>
        <v/>
      </c>
      <c r="AU60" s="187"/>
      <c r="AV60" s="180" t="str">
        <f>IF(SUM(AV36:AV59)=0,"",SUM(AV36:AV59))</f>
        <v/>
      </c>
      <c r="AW60" s="188"/>
    </row>
    <row r="61" spans="1:67" ht="14.45" customHeight="1" x14ac:dyDescent="0.25">
      <c r="Z61" s="80"/>
      <c r="AA61" s="80"/>
      <c r="AB61" s="80"/>
      <c r="AC61" s="80"/>
      <c r="AD61" s="80"/>
      <c r="AE61" s="80"/>
    </row>
    <row r="62" spans="1:67" ht="14.45" customHeight="1" x14ac:dyDescent="0.25">
      <c r="Z62" s="80"/>
      <c r="AA62" s="80"/>
      <c r="AB62" s="80"/>
      <c r="AC62" s="80"/>
      <c r="AD62" s="80"/>
      <c r="AE62" s="80"/>
    </row>
    <row r="63" spans="1:67" ht="14.45" customHeight="1" x14ac:dyDescent="0.25"/>
    <row r="64" spans="1:67" ht="14.45" customHeight="1" x14ac:dyDescent="0.25"/>
    <row r="65" spans="4:5" ht="14.45" customHeight="1" x14ac:dyDescent="0.25"/>
    <row r="66" spans="4:5" ht="14.45" customHeight="1" x14ac:dyDescent="0.25"/>
    <row r="67" spans="4:5" ht="14.45" customHeight="1" x14ac:dyDescent="0.25"/>
    <row r="68" spans="4:5" ht="14.45" customHeight="1" x14ac:dyDescent="0.25">
      <c r="D68" s="52"/>
      <c r="E68" s="52"/>
    </row>
    <row r="69" spans="4:5" ht="14.45" customHeight="1" x14ac:dyDescent="0.25"/>
    <row r="70" spans="4:5" ht="14.45" customHeight="1" x14ac:dyDescent="0.25"/>
    <row r="71" spans="4:5" ht="14.45" customHeight="1" x14ac:dyDescent="0.25"/>
    <row r="72" spans="4:5" ht="14.45" customHeight="1" x14ac:dyDescent="0.25"/>
    <row r="73" spans="4:5" ht="14.45" customHeight="1" x14ac:dyDescent="0.25"/>
    <row r="74" spans="4:5" ht="14.45" customHeight="1" x14ac:dyDescent="0.25"/>
    <row r="75" spans="4:5" ht="14.45" customHeight="1" x14ac:dyDescent="0.25"/>
    <row r="76" spans="4:5" ht="14.45" customHeight="1" x14ac:dyDescent="0.25"/>
    <row r="77" spans="4:5" ht="14.45" customHeight="1" x14ac:dyDescent="0.25"/>
    <row r="78" spans="4:5" ht="14.45" customHeight="1" x14ac:dyDescent="0.25"/>
    <row r="79" spans="4:5" ht="14.45" customHeight="1" x14ac:dyDescent="0.25"/>
    <row r="80" spans="4:5" ht="14.45" customHeight="1" x14ac:dyDescent="0.25"/>
    <row r="81" ht="14.45" customHeight="1" x14ac:dyDescent="0.25"/>
    <row r="82" ht="14.45" customHeight="1" x14ac:dyDescent="0.25"/>
    <row r="83" ht="14.45" customHeight="1" x14ac:dyDescent="0.25"/>
    <row r="84" ht="14.45" customHeight="1" x14ac:dyDescent="0.25"/>
    <row r="85" ht="14.45" customHeight="1" x14ac:dyDescent="0.25"/>
    <row r="86" ht="14.45" customHeight="1" x14ac:dyDescent="0.25"/>
    <row r="87" ht="14.45" customHeight="1" x14ac:dyDescent="0.25"/>
    <row r="88" ht="14.45" customHeight="1" x14ac:dyDescent="0.25"/>
    <row r="89" ht="14.45" customHeight="1" x14ac:dyDescent="0.25"/>
    <row r="90" ht="14.45" customHeight="1" x14ac:dyDescent="0.25"/>
    <row r="91" ht="14.45" customHeight="1" x14ac:dyDescent="0.25"/>
    <row r="92" ht="14.45" customHeight="1" x14ac:dyDescent="0.25"/>
    <row r="93" ht="14.45" customHeight="1" x14ac:dyDescent="0.25"/>
    <row r="94" ht="14.45" customHeight="1" x14ac:dyDescent="0.25"/>
    <row r="95" ht="14.45" customHeight="1" x14ac:dyDescent="0.25"/>
    <row r="96" ht="14.45" customHeight="1" x14ac:dyDescent="0.25"/>
    <row r="97" ht="14.45" customHeight="1" x14ac:dyDescent="0.25"/>
    <row r="98" ht="14.45" customHeight="1" x14ac:dyDescent="0.25"/>
    <row r="99" ht="14.45" customHeight="1" x14ac:dyDescent="0.25"/>
    <row r="100" ht="14.45" customHeight="1" x14ac:dyDescent="0.25"/>
    <row r="101" ht="14.45" customHeight="1" x14ac:dyDescent="0.25"/>
    <row r="102" ht="14.45" customHeight="1" x14ac:dyDescent="0.25"/>
    <row r="103" ht="14.45" customHeight="1" x14ac:dyDescent="0.25"/>
    <row r="104" ht="14.45" customHeight="1" x14ac:dyDescent="0.25"/>
    <row r="105" ht="14.45" customHeight="1" x14ac:dyDescent="0.25"/>
    <row r="106" ht="14.45" customHeight="1" x14ac:dyDescent="0.25"/>
  </sheetData>
  <mergeCells count="985">
    <mergeCell ref="V60:W60"/>
    <mergeCell ref="X60:Y60"/>
    <mergeCell ref="Z60:AA60"/>
    <mergeCell ref="BH59:BI59"/>
    <mergeCell ref="BJ59:BL59"/>
    <mergeCell ref="BM59:BO59"/>
    <mergeCell ref="AV59:AW59"/>
    <mergeCell ref="AZ59:BB59"/>
    <mergeCell ref="BC59:BE59"/>
    <mergeCell ref="BF59:BG59"/>
    <mergeCell ref="AN60:AO60"/>
    <mergeCell ref="AP60:AQ60"/>
    <mergeCell ref="AR60:AS60"/>
    <mergeCell ref="AT60:AU60"/>
    <mergeCell ref="AV60:AW60"/>
    <mergeCell ref="AB60:AC60"/>
    <mergeCell ref="AD60:AE60"/>
    <mergeCell ref="AF60:AG60"/>
    <mergeCell ref="AH60:AI60"/>
    <mergeCell ref="AJ60:AK60"/>
    <mergeCell ref="AL60:AM60"/>
    <mergeCell ref="A60:C60"/>
    <mergeCell ref="D60:E60"/>
    <mergeCell ref="F60:G60"/>
    <mergeCell ref="H60:I60"/>
    <mergeCell ref="J60:K60"/>
    <mergeCell ref="L60:M60"/>
    <mergeCell ref="N60:O60"/>
    <mergeCell ref="AR59:AS59"/>
    <mergeCell ref="AT59:AU59"/>
    <mergeCell ref="AF59:AG59"/>
    <mergeCell ref="AH59:AI59"/>
    <mergeCell ref="AJ59:AK59"/>
    <mergeCell ref="AL59:AM59"/>
    <mergeCell ref="AN59:AO59"/>
    <mergeCell ref="AP59:AQ59"/>
    <mergeCell ref="T59:U59"/>
    <mergeCell ref="V59:W59"/>
    <mergeCell ref="X59:Y59"/>
    <mergeCell ref="Z59:AA59"/>
    <mergeCell ref="AB59:AC59"/>
    <mergeCell ref="AD59:AE59"/>
    <mergeCell ref="P60:Q60"/>
    <mergeCell ref="R60:S60"/>
    <mergeCell ref="T60:U60"/>
    <mergeCell ref="BM58:BO58"/>
    <mergeCell ref="B59:C59"/>
    <mergeCell ref="D59:E59"/>
    <mergeCell ref="F59:G59"/>
    <mergeCell ref="H59:I59"/>
    <mergeCell ref="J59:K59"/>
    <mergeCell ref="L59:M59"/>
    <mergeCell ref="N59:O59"/>
    <mergeCell ref="P59:Q59"/>
    <mergeCell ref="R59:S59"/>
    <mergeCell ref="AV58:AW58"/>
    <mergeCell ref="AZ58:BB58"/>
    <mergeCell ref="BC58:BE58"/>
    <mergeCell ref="BF58:BG58"/>
    <mergeCell ref="BH58:BI58"/>
    <mergeCell ref="BJ58:BL58"/>
    <mergeCell ref="AJ58:AK58"/>
    <mergeCell ref="AL58:AM58"/>
    <mergeCell ref="AN58:AO58"/>
    <mergeCell ref="AP58:AQ58"/>
    <mergeCell ref="AR58:AS58"/>
    <mergeCell ref="AT58:AU58"/>
    <mergeCell ref="X58:Y58"/>
    <mergeCell ref="Z58:AA58"/>
    <mergeCell ref="AB58:AC58"/>
    <mergeCell ref="AD58:AE58"/>
    <mergeCell ref="AF58:AG58"/>
    <mergeCell ref="AH58:AI58"/>
    <mergeCell ref="L58:M58"/>
    <mergeCell ref="N58:O58"/>
    <mergeCell ref="P58:Q58"/>
    <mergeCell ref="R58:S58"/>
    <mergeCell ref="T58:U58"/>
    <mergeCell ref="V58:W58"/>
    <mergeCell ref="BC57:BE57"/>
    <mergeCell ref="BF57:BG57"/>
    <mergeCell ref="BH57:BI57"/>
    <mergeCell ref="BJ57:BL57"/>
    <mergeCell ref="BM57:BO57"/>
    <mergeCell ref="B58:C58"/>
    <mergeCell ref="D58:E58"/>
    <mergeCell ref="F58:G58"/>
    <mergeCell ref="H58:I58"/>
    <mergeCell ref="J58:K58"/>
    <mergeCell ref="AN57:AO57"/>
    <mergeCell ref="AP57:AQ57"/>
    <mergeCell ref="AR57:AS57"/>
    <mergeCell ref="AT57:AU57"/>
    <mergeCell ref="AV57:AW57"/>
    <mergeCell ref="AZ57:BB57"/>
    <mergeCell ref="AB57:AC57"/>
    <mergeCell ref="AD57:AE57"/>
    <mergeCell ref="AF57:AG57"/>
    <mergeCell ref="AH57:AI57"/>
    <mergeCell ref="AJ57:AK57"/>
    <mergeCell ref="AL57:AM57"/>
    <mergeCell ref="P57:Q57"/>
    <mergeCell ref="R57:S57"/>
    <mergeCell ref="T57:U57"/>
    <mergeCell ref="V57:W57"/>
    <mergeCell ref="X57:Y57"/>
    <mergeCell ref="Z57:AA57"/>
    <mergeCell ref="BH56:BI56"/>
    <mergeCell ref="BJ56:BL56"/>
    <mergeCell ref="BM56:BO56"/>
    <mergeCell ref="B57:C57"/>
    <mergeCell ref="D57:E57"/>
    <mergeCell ref="F57:G57"/>
    <mergeCell ref="H57:I57"/>
    <mergeCell ref="J57:K57"/>
    <mergeCell ref="L57:M57"/>
    <mergeCell ref="N57:O57"/>
    <mergeCell ref="AR56:AS56"/>
    <mergeCell ref="AT56:AU56"/>
    <mergeCell ref="AV56:AW56"/>
    <mergeCell ref="AZ56:BB56"/>
    <mergeCell ref="BC56:BE56"/>
    <mergeCell ref="BF56:BG56"/>
    <mergeCell ref="AF56:AG56"/>
    <mergeCell ref="AH56:AI56"/>
    <mergeCell ref="AJ56:AK56"/>
    <mergeCell ref="AL56:AM56"/>
    <mergeCell ref="AN56:AO56"/>
    <mergeCell ref="AP56:AQ56"/>
    <mergeCell ref="T56:U56"/>
    <mergeCell ref="V56:W56"/>
    <mergeCell ref="X56:Y56"/>
    <mergeCell ref="Z56:AA56"/>
    <mergeCell ref="AB56:AC56"/>
    <mergeCell ref="AD56:AE56"/>
    <mergeCell ref="BM55:BO55"/>
    <mergeCell ref="AV55:AW55"/>
    <mergeCell ref="AZ55:BB55"/>
    <mergeCell ref="BC55:BE55"/>
    <mergeCell ref="BF55:BG55"/>
    <mergeCell ref="BH55:BI55"/>
    <mergeCell ref="BJ55:BL55"/>
    <mergeCell ref="AJ55:AK55"/>
    <mergeCell ref="AL55:AM55"/>
    <mergeCell ref="AN55:AO55"/>
    <mergeCell ref="AP55:AQ55"/>
    <mergeCell ref="AR55:AS55"/>
    <mergeCell ref="AT55:AU55"/>
    <mergeCell ref="X55:Y55"/>
    <mergeCell ref="Z55:AA55"/>
    <mergeCell ref="AB55:AC55"/>
    <mergeCell ref="B56:C56"/>
    <mergeCell ref="D56:E56"/>
    <mergeCell ref="F56:G56"/>
    <mergeCell ref="H56:I56"/>
    <mergeCell ref="J56:K56"/>
    <mergeCell ref="L56:M56"/>
    <mergeCell ref="N56:O56"/>
    <mergeCell ref="P56:Q56"/>
    <mergeCell ref="R56:S56"/>
    <mergeCell ref="AD55:AE55"/>
    <mergeCell ref="AF55:AG55"/>
    <mergeCell ref="AH55:AI55"/>
    <mergeCell ref="L55:M55"/>
    <mergeCell ref="N55:O55"/>
    <mergeCell ref="P55:Q55"/>
    <mergeCell ref="R55:S55"/>
    <mergeCell ref="T55:U55"/>
    <mergeCell ref="V55:W55"/>
    <mergeCell ref="BC54:BE54"/>
    <mergeCell ref="BF54:BG54"/>
    <mergeCell ref="BH54:BI54"/>
    <mergeCell ref="BJ54:BL54"/>
    <mergeCell ref="BM54:BO54"/>
    <mergeCell ref="B55:C55"/>
    <mergeCell ref="D55:E55"/>
    <mergeCell ref="F55:G55"/>
    <mergeCell ref="H55:I55"/>
    <mergeCell ref="J55:K55"/>
    <mergeCell ref="AN54:AO54"/>
    <mergeCell ref="AP54:AQ54"/>
    <mergeCell ref="AR54:AS54"/>
    <mergeCell ref="AT54:AU54"/>
    <mergeCell ref="AV54:AW54"/>
    <mergeCell ref="AZ54:BB54"/>
    <mergeCell ref="AB54:AC54"/>
    <mergeCell ref="AD54:AE54"/>
    <mergeCell ref="AF54:AG54"/>
    <mergeCell ref="AH54:AI54"/>
    <mergeCell ref="AJ54:AK54"/>
    <mergeCell ref="AL54:AM54"/>
    <mergeCell ref="P54:Q54"/>
    <mergeCell ref="R54:S54"/>
    <mergeCell ref="T54:U54"/>
    <mergeCell ref="V54:W54"/>
    <mergeCell ref="X54:Y54"/>
    <mergeCell ref="Z54:AA54"/>
    <mergeCell ref="BH53:BI53"/>
    <mergeCell ref="BJ53:BL53"/>
    <mergeCell ref="BM53:BO53"/>
    <mergeCell ref="B54:C54"/>
    <mergeCell ref="D54:E54"/>
    <mergeCell ref="F54:G54"/>
    <mergeCell ref="H54:I54"/>
    <mergeCell ref="J54:K54"/>
    <mergeCell ref="L54:M54"/>
    <mergeCell ref="N54:O54"/>
    <mergeCell ref="AR53:AS53"/>
    <mergeCell ref="AT53:AU53"/>
    <mergeCell ref="AV53:AW53"/>
    <mergeCell ref="AZ53:BB53"/>
    <mergeCell ref="BC53:BE53"/>
    <mergeCell ref="BF53:BG53"/>
    <mergeCell ref="AF53:AG53"/>
    <mergeCell ref="AH53:AI53"/>
    <mergeCell ref="AJ53:AK53"/>
    <mergeCell ref="AL53:AM53"/>
    <mergeCell ref="AN53:AO53"/>
    <mergeCell ref="AP53:AQ53"/>
    <mergeCell ref="T53:U53"/>
    <mergeCell ref="V53:W53"/>
    <mergeCell ref="X53:Y53"/>
    <mergeCell ref="Z53:AA53"/>
    <mergeCell ref="AB53:AC53"/>
    <mergeCell ref="AD53:AE53"/>
    <mergeCell ref="BM52:BO52"/>
    <mergeCell ref="AV52:AW52"/>
    <mergeCell ref="AZ52:BB52"/>
    <mergeCell ref="BC52:BE52"/>
    <mergeCell ref="BF52:BG52"/>
    <mergeCell ref="BH52:BI52"/>
    <mergeCell ref="BJ52:BL52"/>
    <mergeCell ref="AJ52:AK52"/>
    <mergeCell ref="AL52:AM52"/>
    <mergeCell ref="AN52:AO52"/>
    <mergeCell ref="AP52:AQ52"/>
    <mergeCell ref="AR52:AS52"/>
    <mergeCell ref="AT52:AU52"/>
    <mergeCell ref="X52:Y52"/>
    <mergeCell ref="Z52:AA52"/>
    <mergeCell ref="AB52:AC52"/>
    <mergeCell ref="B53:C53"/>
    <mergeCell ref="D53:E53"/>
    <mergeCell ref="F53:G53"/>
    <mergeCell ref="H53:I53"/>
    <mergeCell ref="J53:K53"/>
    <mergeCell ref="L53:M53"/>
    <mergeCell ref="N53:O53"/>
    <mergeCell ref="P53:Q53"/>
    <mergeCell ref="R53:S53"/>
    <mergeCell ref="AD52:AE52"/>
    <mergeCell ref="AF52:AG52"/>
    <mergeCell ref="AH52:AI52"/>
    <mergeCell ref="L52:M52"/>
    <mergeCell ref="N52:O52"/>
    <mergeCell ref="P52:Q52"/>
    <mergeCell ref="R52:S52"/>
    <mergeCell ref="T52:U52"/>
    <mergeCell ref="V52:W52"/>
    <mergeCell ref="BC51:BE51"/>
    <mergeCell ref="BF51:BG51"/>
    <mergeCell ref="BH51:BI51"/>
    <mergeCell ref="BJ51:BL51"/>
    <mergeCell ref="BM51:BO51"/>
    <mergeCell ref="B52:C52"/>
    <mergeCell ref="D52:E52"/>
    <mergeCell ref="F52:G52"/>
    <mergeCell ref="H52:I52"/>
    <mergeCell ref="J52:K52"/>
    <mergeCell ref="AN51:AO51"/>
    <mergeCell ref="AP51:AQ51"/>
    <mergeCell ref="AR51:AS51"/>
    <mergeCell ref="AT51:AU51"/>
    <mergeCell ref="AV51:AW51"/>
    <mergeCell ref="AZ51:BB51"/>
    <mergeCell ref="AB51:AC51"/>
    <mergeCell ref="AD51:AE51"/>
    <mergeCell ref="AF51:AG51"/>
    <mergeCell ref="AH51:AI51"/>
    <mergeCell ref="AJ51:AK51"/>
    <mergeCell ref="AL51:AM51"/>
    <mergeCell ref="P51:Q51"/>
    <mergeCell ref="R51:S51"/>
    <mergeCell ref="T51:U51"/>
    <mergeCell ref="V51:W51"/>
    <mergeCell ref="X51:Y51"/>
    <mergeCell ref="Z51:AA51"/>
    <mergeCell ref="BH50:BI50"/>
    <mergeCell ref="BJ50:BL50"/>
    <mergeCell ref="BM50:BO50"/>
    <mergeCell ref="B51:C51"/>
    <mergeCell ref="D51:E51"/>
    <mergeCell ref="F51:G51"/>
    <mergeCell ref="H51:I51"/>
    <mergeCell ref="J51:K51"/>
    <mergeCell ref="L51:M51"/>
    <mergeCell ref="N51:O51"/>
    <mergeCell ref="AR50:AS50"/>
    <mergeCell ref="AT50:AU50"/>
    <mergeCell ref="AV50:AW50"/>
    <mergeCell ref="AZ50:BB50"/>
    <mergeCell ref="BC50:BE50"/>
    <mergeCell ref="BF50:BG50"/>
    <mergeCell ref="AF50:AG50"/>
    <mergeCell ref="AH50:AI50"/>
    <mergeCell ref="AJ50:AK50"/>
    <mergeCell ref="AL50:AM50"/>
    <mergeCell ref="AN50:AO50"/>
    <mergeCell ref="AP50:AQ50"/>
    <mergeCell ref="T50:U50"/>
    <mergeCell ref="V50:W50"/>
    <mergeCell ref="X50:Y50"/>
    <mergeCell ref="Z50:AA50"/>
    <mergeCell ref="AB50:AC50"/>
    <mergeCell ref="AD50:AE50"/>
    <mergeCell ref="BM49:BO49"/>
    <mergeCell ref="AV49:AW49"/>
    <mergeCell ref="AZ49:BB49"/>
    <mergeCell ref="BC49:BE49"/>
    <mergeCell ref="BF49:BG49"/>
    <mergeCell ref="BH49:BI49"/>
    <mergeCell ref="BJ49:BL49"/>
    <mergeCell ref="AJ49:AK49"/>
    <mergeCell ref="AL49:AM49"/>
    <mergeCell ref="AN49:AO49"/>
    <mergeCell ref="AP49:AQ49"/>
    <mergeCell ref="AR49:AS49"/>
    <mergeCell ref="AT49:AU49"/>
    <mergeCell ref="X49:Y49"/>
    <mergeCell ref="Z49:AA49"/>
    <mergeCell ref="AB49:AC49"/>
    <mergeCell ref="B50:C50"/>
    <mergeCell ref="D50:E50"/>
    <mergeCell ref="F50:G50"/>
    <mergeCell ref="H50:I50"/>
    <mergeCell ref="J50:K50"/>
    <mergeCell ref="L50:M50"/>
    <mergeCell ref="N50:O50"/>
    <mergeCell ref="P50:Q50"/>
    <mergeCell ref="R50:S50"/>
    <mergeCell ref="AD49:AE49"/>
    <mergeCell ref="AF49:AG49"/>
    <mergeCell ref="AH49:AI49"/>
    <mergeCell ref="L49:M49"/>
    <mergeCell ref="N49:O49"/>
    <mergeCell ref="P49:Q49"/>
    <mergeCell ref="R49:S49"/>
    <mergeCell ref="T49:U49"/>
    <mergeCell ref="V49:W49"/>
    <mergeCell ref="BC48:BE48"/>
    <mergeCell ref="BF48:BG48"/>
    <mergeCell ref="BH48:BI48"/>
    <mergeCell ref="BJ48:BL48"/>
    <mergeCell ref="BM48:BO48"/>
    <mergeCell ref="B49:C49"/>
    <mergeCell ref="D49:E49"/>
    <mergeCell ref="F49:G49"/>
    <mergeCell ref="H49:I49"/>
    <mergeCell ref="J49:K49"/>
    <mergeCell ref="AN48:AO48"/>
    <mergeCell ref="AP48:AQ48"/>
    <mergeCell ref="AR48:AS48"/>
    <mergeCell ref="AT48:AU48"/>
    <mergeCell ref="AV48:AW48"/>
    <mergeCell ref="AZ48:BB48"/>
    <mergeCell ref="AB48:AC48"/>
    <mergeCell ref="AD48:AE48"/>
    <mergeCell ref="AF48:AG48"/>
    <mergeCell ref="AH48:AI48"/>
    <mergeCell ref="AJ48:AK48"/>
    <mergeCell ref="AL48:AM48"/>
    <mergeCell ref="P48:Q48"/>
    <mergeCell ref="R48:S48"/>
    <mergeCell ref="T48:U48"/>
    <mergeCell ref="V48:W48"/>
    <mergeCell ref="X48:Y48"/>
    <mergeCell ref="Z48:AA48"/>
    <mergeCell ref="BH47:BI47"/>
    <mergeCell ref="BJ47:BL47"/>
    <mergeCell ref="BM47:BO47"/>
    <mergeCell ref="B48:C48"/>
    <mergeCell ref="D48:E48"/>
    <mergeCell ref="F48:G48"/>
    <mergeCell ref="H48:I48"/>
    <mergeCell ref="J48:K48"/>
    <mergeCell ref="L48:M48"/>
    <mergeCell ref="N48:O48"/>
    <mergeCell ref="AR47:AS47"/>
    <mergeCell ref="AT47:AU47"/>
    <mergeCell ref="AV47:AW47"/>
    <mergeCell ref="AZ47:BB47"/>
    <mergeCell ref="BC47:BE47"/>
    <mergeCell ref="BF47:BG47"/>
    <mergeCell ref="AF47:AG47"/>
    <mergeCell ref="AH47:AI47"/>
    <mergeCell ref="AJ47:AK47"/>
    <mergeCell ref="AL47:AM47"/>
    <mergeCell ref="AN47:AO47"/>
    <mergeCell ref="AP47:AQ47"/>
    <mergeCell ref="T47:U47"/>
    <mergeCell ref="V47:W47"/>
    <mergeCell ref="X47:Y47"/>
    <mergeCell ref="Z47:AA47"/>
    <mergeCell ref="AB47:AC47"/>
    <mergeCell ref="AD47:AE47"/>
    <mergeCell ref="BM46:BO46"/>
    <mergeCell ref="AV46:AW46"/>
    <mergeCell ref="AZ46:BB46"/>
    <mergeCell ref="BC46:BE46"/>
    <mergeCell ref="BF46:BG46"/>
    <mergeCell ref="BH46:BI46"/>
    <mergeCell ref="BJ46:BL46"/>
    <mergeCell ref="AJ46:AK46"/>
    <mergeCell ref="AL46:AM46"/>
    <mergeCell ref="AN46:AO46"/>
    <mergeCell ref="AP46:AQ46"/>
    <mergeCell ref="AR46:AS46"/>
    <mergeCell ref="AT46:AU46"/>
    <mergeCell ref="X46:Y46"/>
    <mergeCell ref="Z46:AA46"/>
    <mergeCell ref="AB46:AC46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AD46:AE46"/>
    <mergeCell ref="AF46:AG46"/>
    <mergeCell ref="AH46:AI46"/>
    <mergeCell ref="L46:M46"/>
    <mergeCell ref="N46:O46"/>
    <mergeCell ref="P46:Q46"/>
    <mergeCell ref="R46:S46"/>
    <mergeCell ref="T46:U46"/>
    <mergeCell ref="V46:W46"/>
    <mergeCell ref="BC45:BE45"/>
    <mergeCell ref="BF45:BG45"/>
    <mergeCell ref="BH45:BI45"/>
    <mergeCell ref="BJ45:BL45"/>
    <mergeCell ref="BM45:BO45"/>
    <mergeCell ref="B46:C46"/>
    <mergeCell ref="D46:E46"/>
    <mergeCell ref="F46:G46"/>
    <mergeCell ref="H46:I46"/>
    <mergeCell ref="J46:K46"/>
    <mergeCell ref="AN45:AO45"/>
    <mergeCell ref="AP45:AQ45"/>
    <mergeCell ref="AR45:AS45"/>
    <mergeCell ref="AT45:AU45"/>
    <mergeCell ref="AV45:AW45"/>
    <mergeCell ref="AZ45:BB45"/>
    <mergeCell ref="AB45:AC45"/>
    <mergeCell ref="AD45:AE45"/>
    <mergeCell ref="AF45:AG45"/>
    <mergeCell ref="AH45:AI45"/>
    <mergeCell ref="AJ45:AK45"/>
    <mergeCell ref="AL45:AM45"/>
    <mergeCell ref="P45:Q45"/>
    <mergeCell ref="R45:S45"/>
    <mergeCell ref="T45:U45"/>
    <mergeCell ref="V45:W45"/>
    <mergeCell ref="X45:Y45"/>
    <mergeCell ref="Z45:AA45"/>
    <mergeCell ref="BH44:BI44"/>
    <mergeCell ref="BJ44:BL44"/>
    <mergeCell ref="BM44:BO44"/>
    <mergeCell ref="B45:C45"/>
    <mergeCell ref="D45:E45"/>
    <mergeCell ref="F45:G45"/>
    <mergeCell ref="H45:I45"/>
    <mergeCell ref="J45:K45"/>
    <mergeCell ref="L45:M45"/>
    <mergeCell ref="N45:O45"/>
    <mergeCell ref="AR44:AS44"/>
    <mergeCell ref="AT44:AU44"/>
    <mergeCell ref="AV44:AW44"/>
    <mergeCell ref="AZ44:BB44"/>
    <mergeCell ref="BC44:BE44"/>
    <mergeCell ref="BF44:BG44"/>
    <mergeCell ref="AF44:AG44"/>
    <mergeCell ref="AH44:AI44"/>
    <mergeCell ref="AJ44:AK44"/>
    <mergeCell ref="AL44:AM44"/>
    <mergeCell ref="AN44:AO44"/>
    <mergeCell ref="AP44:AQ44"/>
    <mergeCell ref="T44:U44"/>
    <mergeCell ref="V44:W44"/>
    <mergeCell ref="X44:Y44"/>
    <mergeCell ref="Z44:AA44"/>
    <mergeCell ref="AB44:AC44"/>
    <mergeCell ref="AD44:AE44"/>
    <mergeCell ref="BM43:BO43"/>
    <mergeCell ref="AV43:AW43"/>
    <mergeCell ref="AZ43:BB43"/>
    <mergeCell ref="BC43:BE43"/>
    <mergeCell ref="BF43:BG43"/>
    <mergeCell ref="BH43:BI43"/>
    <mergeCell ref="BJ43:BL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C42:BE42"/>
    <mergeCell ref="BF42:BG42"/>
    <mergeCell ref="BH42:BI42"/>
    <mergeCell ref="BJ42:BL42"/>
    <mergeCell ref="BM42:BO42"/>
    <mergeCell ref="B43:C43"/>
    <mergeCell ref="D43:E43"/>
    <mergeCell ref="F43:G43"/>
    <mergeCell ref="H43:I43"/>
    <mergeCell ref="J43:K43"/>
    <mergeCell ref="AN42:AO42"/>
    <mergeCell ref="AP42:AQ42"/>
    <mergeCell ref="AR42:AS42"/>
    <mergeCell ref="AT42:AU42"/>
    <mergeCell ref="AV42:AW42"/>
    <mergeCell ref="AZ42:BB42"/>
    <mergeCell ref="AB42:AC42"/>
    <mergeCell ref="AD42:AE42"/>
    <mergeCell ref="AF42:AG42"/>
    <mergeCell ref="AH42:AI42"/>
    <mergeCell ref="AJ42:AK42"/>
    <mergeCell ref="AL42:AM42"/>
    <mergeCell ref="P42:Q42"/>
    <mergeCell ref="R42:S42"/>
    <mergeCell ref="T42:U42"/>
    <mergeCell ref="V42:W42"/>
    <mergeCell ref="X42:Y42"/>
    <mergeCell ref="Z42:AA42"/>
    <mergeCell ref="BH41:BI41"/>
    <mergeCell ref="BJ41:BL41"/>
    <mergeCell ref="BM41:BO41"/>
    <mergeCell ref="B42:C42"/>
    <mergeCell ref="D42:E42"/>
    <mergeCell ref="F42:G42"/>
    <mergeCell ref="H42:I42"/>
    <mergeCell ref="J42:K42"/>
    <mergeCell ref="L42:M42"/>
    <mergeCell ref="N42:O42"/>
    <mergeCell ref="AR41:AS41"/>
    <mergeCell ref="AT41:AU41"/>
    <mergeCell ref="AV41:AW41"/>
    <mergeCell ref="AZ41:BB41"/>
    <mergeCell ref="BC41:BE41"/>
    <mergeCell ref="BF41:BG41"/>
    <mergeCell ref="AF41:AG41"/>
    <mergeCell ref="AH41:AI41"/>
    <mergeCell ref="AJ41:AK41"/>
    <mergeCell ref="AL41:AM41"/>
    <mergeCell ref="AN41:AO41"/>
    <mergeCell ref="AP41:AQ41"/>
    <mergeCell ref="T41:U41"/>
    <mergeCell ref="V41:W41"/>
    <mergeCell ref="X41:Y41"/>
    <mergeCell ref="Z41:AA41"/>
    <mergeCell ref="AB41:AC41"/>
    <mergeCell ref="AD41:AE41"/>
    <mergeCell ref="BR40:BT40"/>
    <mergeCell ref="AZ40:BB40"/>
    <mergeCell ref="BC40:BE40"/>
    <mergeCell ref="BF40:BG40"/>
    <mergeCell ref="BH40:BI40"/>
    <mergeCell ref="BJ40:BL40"/>
    <mergeCell ref="BM40:BO40"/>
    <mergeCell ref="AL40:AM40"/>
    <mergeCell ref="AN40:AO40"/>
    <mergeCell ref="AP40:AQ40"/>
    <mergeCell ref="AR40:AS40"/>
    <mergeCell ref="AT40:AU40"/>
    <mergeCell ref="AV40:AW40"/>
    <mergeCell ref="Z40:AA40"/>
    <mergeCell ref="AB40:AC40"/>
    <mergeCell ref="AD40:AE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AF40:AG40"/>
    <mergeCell ref="AH40:AI40"/>
    <mergeCell ref="AJ40:AK40"/>
    <mergeCell ref="N40:O40"/>
    <mergeCell ref="P40:Q40"/>
    <mergeCell ref="R40:S40"/>
    <mergeCell ref="T40:U40"/>
    <mergeCell ref="V40:W40"/>
    <mergeCell ref="X40:Y40"/>
    <mergeCell ref="B40:C40"/>
    <mergeCell ref="D40:E40"/>
    <mergeCell ref="F40:G40"/>
    <mergeCell ref="H40:I40"/>
    <mergeCell ref="J40:K40"/>
    <mergeCell ref="L40:M40"/>
    <mergeCell ref="AZ39:BB39"/>
    <mergeCell ref="BC39:BE39"/>
    <mergeCell ref="BF39:BG39"/>
    <mergeCell ref="Z39:AA39"/>
    <mergeCell ref="AB39:AC39"/>
    <mergeCell ref="AD39:AE39"/>
    <mergeCell ref="AF39:AG39"/>
    <mergeCell ref="AH39:AI39"/>
    <mergeCell ref="AJ39:AK39"/>
    <mergeCell ref="N39:O39"/>
    <mergeCell ref="P39:Q39"/>
    <mergeCell ref="R39:S39"/>
    <mergeCell ref="T39:U39"/>
    <mergeCell ref="V39:W39"/>
    <mergeCell ref="X39:Y39"/>
    <mergeCell ref="B39:C39"/>
    <mergeCell ref="D39:E39"/>
    <mergeCell ref="F39:G39"/>
    <mergeCell ref="BH39:BI39"/>
    <mergeCell ref="BJ39:BL39"/>
    <mergeCell ref="BM39:BO39"/>
    <mergeCell ref="AL39:AM39"/>
    <mergeCell ref="AN39:AO39"/>
    <mergeCell ref="AP39:AQ39"/>
    <mergeCell ref="AR39:AS39"/>
    <mergeCell ref="AT39:AU39"/>
    <mergeCell ref="AV39:AW39"/>
    <mergeCell ref="H39:I39"/>
    <mergeCell ref="J39:K39"/>
    <mergeCell ref="L39:M39"/>
    <mergeCell ref="BC38:BE38"/>
    <mergeCell ref="BF38:BG38"/>
    <mergeCell ref="BH38:BI38"/>
    <mergeCell ref="BJ38:BL38"/>
    <mergeCell ref="BM38:BO38"/>
    <mergeCell ref="BR38:BT39"/>
    <mergeCell ref="AN38:AO38"/>
    <mergeCell ref="AP38:AQ38"/>
    <mergeCell ref="AR38:AS38"/>
    <mergeCell ref="AT38:AU38"/>
    <mergeCell ref="AV38:AW38"/>
    <mergeCell ref="AZ38:BB38"/>
    <mergeCell ref="AB38:AC38"/>
    <mergeCell ref="AD38:AE38"/>
    <mergeCell ref="AF38:AG38"/>
    <mergeCell ref="AH38:AI38"/>
    <mergeCell ref="AJ38:AK38"/>
    <mergeCell ref="AL38:AM38"/>
    <mergeCell ref="P38:Q38"/>
    <mergeCell ref="R38:S38"/>
    <mergeCell ref="T38:U38"/>
    <mergeCell ref="V38:W38"/>
    <mergeCell ref="X38:Y38"/>
    <mergeCell ref="Z38:AA38"/>
    <mergeCell ref="BH37:BI37"/>
    <mergeCell ref="BJ37:BL37"/>
    <mergeCell ref="BM37:BO37"/>
    <mergeCell ref="B38:C38"/>
    <mergeCell ref="D38:E38"/>
    <mergeCell ref="F38:G38"/>
    <mergeCell ref="H38:I38"/>
    <mergeCell ref="J38:K38"/>
    <mergeCell ref="L38:M38"/>
    <mergeCell ref="N38:O38"/>
    <mergeCell ref="AR37:AS37"/>
    <mergeCell ref="AT37:AU37"/>
    <mergeCell ref="AV37:AW37"/>
    <mergeCell ref="AZ37:BB37"/>
    <mergeCell ref="BC37:BE37"/>
    <mergeCell ref="BF37:BG37"/>
    <mergeCell ref="AF37:AG37"/>
    <mergeCell ref="AH37:AI37"/>
    <mergeCell ref="AJ37:AK37"/>
    <mergeCell ref="AL37:AM37"/>
    <mergeCell ref="AN37:AO37"/>
    <mergeCell ref="AP37:AQ37"/>
    <mergeCell ref="T37:U37"/>
    <mergeCell ref="V37:W37"/>
    <mergeCell ref="X37:Y37"/>
    <mergeCell ref="Z37:AA37"/>
    <mergeCell ref="AB37:AC37"/>
    <mergeCell ref="AD37:AE37"/>
    <mergeCell ref="BU36:BW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BC36:BE36"/>
    <mergeCell ref="BF36:BG36"/>
    <mergeCell ref="BH36:BI36"/>
    <mergeCell ref="BJ36:BL36"/>
    <mergeCell ref="BM36:BO36"/>
    <mergeCell ref="BR36:BT36"/>
    <mergeCell ref="AN36:AO36"/>
    <mergeCell ref="AP36:AQ36"/>
    <mergeCell ref="AR36:AS36"/>
    <mergeCell ref="AT36:AU36"/>
    <mergeCell ref="AV36:AW36"/>
    <mergeCell ref="AZ36:BB36"/>
    <mergeCell ref="AB36:AC36"/>
    <mergeCell ref="AD36:AE36"/>
    <mergeCell ref="AF36:AG36"/>
    <mergeCell ref="AH36:AI36"/>
    <mergeCell ref="AJ36:AK36"/>
    <mergeCell ref="AL36:AM36"/>
    <mergeCell ref="B36:C36"/>
    <mergeCell ref="D36:E36"/>
    <mergeCell ref="F36:G36"/>
    <mergeCell ref="H36:I36"/>
    <mergeCell ref="J36:K36"/>
    <mergeCell ref="L36:M36"/>
    <mergeCell ref="N36:O36"/>
    <mergeCell ref="AF35:AG35"/>
    <mergeCell ref="AH35:AI35"/>
    <mergeCell ref="B35:C35"/>
    <mergeCell ref="F35:G35"/>
    <mergeCell ref="H35:I35"/>
    <mergeCell ref="L35:M35"/>
    <mergeCell ref="N35:O35"/>
    <mergeCell ref="P35:Q35"/>
    <mergeCell ref="P36:Q36"/>
    <mergeCell ref="R36:S36"/>
    <mergeCell ref="T36:U36"/>
    <mergeCell ref="V36:W36"/>
    <mergeCell ref="X36:Y36"/>
    <mergeCell ref="Z36:AA36"/>
    <mergeCell ref="BR34:BT35"/>
    <mergeCell ref="BU34:BW35"/>
    <mergeCell ref="V34:AC34"/>
    <mergeCell ref="AD34:AE35"/>
    <mergeCell ref="AF34:AM34"/>
    <mergeCell ref="AN34:AO35"/>
    <mergeCell ref="AP34:AW34"/>
    <mergeCell ref="AZ34:BB35"/>
    <mergeCell ref="V35:W35"/>
    <mergeCell ref="X35:Y35"/>
    <mergeCell ref="Z35:AA35"/>
    <mergeCell ref="AB35:AC35"/>
    <mergeCell ref="AT35:AU35"/>
    <mergeCell ref="AV35:AW35"/>
    <mergeCell ref="BM35:BO35"/>
    <mergeCell ref="AJ35:AK35"/>
    <mergeCell ref="AL35:AM35"/>
    <mergeCell ref="AP35:AQ35"/>
    <mergeCell ref="AR35:AS35"/>
    <mergeCell ref="BC34:BE35"/>
    <mergeCell ref="BF34:BG35"/>
    <mergeCell ref="BH34:BI35"/>
    <mergeCell ref="BJ34:BL35"/>
    <mergeCell ref="E33:G33"/>
    <mergeCell ref="D34:E35"/>
    <mergeCell ref="F34:I34"/>
    <mergeCell ref="J34:K35"/>
    <mergeCell ref="L34:S34"/>
    <mergeCell ref="T34:U35"/>
    <mergeCell ref="R35:S35"/>
    <mergeCell ref="B32:C32"/>
    <mergeCell ref="E32:G32"/>
    <mergeCell ref="AO32:AP32"/>
    <mergeCell ref="AQ32:AR32"/>
    <mergeCell ref="AT32:AU32"/>
    <mergeCell ref="AV32:AW32"/>
    <mergeCell ref="B31:C31"/>
    <mergeCell ref="G31:H31"/>
    <mergeCell ref="AO31:AP31"/>
    <mergeCell ref="AQ31:AR31"/>
    <mergeCell ref="AT31:AU31"/>
    <mergeCell ref="AV31:AW31"/>
    <mergeCell ref="A30:C30"/>
    <mergeCell ref="G30:H30"/>
    <mergeCell ref="AO30:AP30"/>
    <mergeCell ref="AQ30:AR30"/>
    <mergeCell ref="AT30:AU30"/>
    <mergeCell ref="AV30:AW30"/>
    <mergeCell ref="B29:C29"/>
    <mergeCell ref="G29:H29"/>
    <mergeCell ref="AO29:AP29"/>
    <mergeCell ref="AQ29:AR29"/>
    <mergeCell ref="AT29:AU29"/>
    <mergeCell ref="AV29:AW29"/>
    <mergeCell ref="AQ28:AR28"/>
    <mergeCell ref="AT28:AU28"/>
    <mergeCell ref="AV28:AW28"/>
    <mergeCell ref="B26:C26"/>
    <mergeCell ref="G26:H26"/>
    <mergeCell ref="AO26:AR27"/>
    <mergeCell ref="AT26:AW27"/>
    <mergeCell ref="B27:C27"/>
    <mergeCell ref="G27:H27"/>
    <mergeCell ref="B24:C24"/>
    <mergeCell ref="G24:H24"/>
    <mergeCell ref="B25:C25"/>
    <mergeCell ref="G25:H25"/>
    <mergeCell ref="B22:C22"/>
    <mergeCell ref="G22:H22"/>
    <mergeCell ref="AO22:AP22"/>
    <mergeCell ref="B28:C28"/>
    <mergeCell ref="G28:H28"/>
    <mergeCell ref="AO28:AP28"/>
    <mergeCell ref="AT22:AU22"/>
    <mergeCell ref="AV22:AW22"/>
    <mergeCell ref="B21:C21"/>
    <mergeCell ref="G21:H21"/>
    <mergeCell ref="AO21:AP21"/>
    <mergeCell ref="AQ21:AR21"/>
    <mergeCell ref="AT21:AU21"/>
    <mergeCell ref="AV21:AW21"/>
    <mergeCell ref="B23:C23"/>
    <mergeCell ref="G23:H23"/>
    <mergeCell ref="B20:C20"/>
    <mergeCell ref="G20:H20"/>
    <mergeCell ref="AO20:AP20"/>
    <mergeCell ref="AQ20:AR20"/>
    <mergeCell ref="AT20:AU20"/>
    <mergeCell ref="AV20:AW20"/>
    <mergeCell ref="AQ18:AR18"/>
    <mergeCell ref="AT18:AU18"/>
    <mergeCell ref="AV18:AW18"/>
    <mergeCell ref="B19:C19"/>
    <mergeCell ref="G19:H19"/>
    <mergeCell ref="AO19:AP19"/>
    <mergeCell ref="AQ19:AR19"/>
    <mergeCell ref="AT19:AU19"/>
    <mergeCell ref="AV19:AW19"/>
    <mergeCell ref="B15:C15"/>
    <mergeCell ref="F15:H15"/>
    <mergeCell ref="I15:J15"/>
    <mergeCell ref="K15:L15"/>
    <mergeCell ref="F12:H12"/>
    <mergeCell ref="I12:N12"/>
    <mergeCell ref="B16:C16"/>
    <mergeCell ref="H16:J16"/>
    <mergeCell ref="AO16:AR17"/>
    <mergeCell ref="B17:C17"/>
    <mergeCell ref="J17:J18"/>
    <mergeCell ref="K17:L17"/>
    <mergeCell ref="M17:M18"/>
    <mergeCell ref="B18:C18"/>
    <mergeCell ref="AO18:AP18"/>
    <mergeCell ref="A13:C13"/>
    <mergeCell ref="D13:D14"/>
    <mergeCell ref="F13:H13"/>
    <mergeCell ref="I13:J13"/>
    <mergeCell ref="K13:L13"/>
    <mergeCell ref="B14:C14"/>
    <mergeCell ref="B10:C10"/>
    <mergeCell ref="D10:G10"/>
    <mergeCell ref="K10:L10"/>
    <mergeCell ref="B11:C11"/>
    <mergeCell ref="F14:H14"/>
    <mergeCell ref="I14:J14"/>
    <mergeCell ref="K14:L14"/>
    <mergeCell ref="A9:B9"/>
    <mergeCell ref="C9:D9"/>
    <mergeCell ref="E9:G9"/>
    <mergeCell ref="K9:L9"/>
    <mergeCell ref="AO9:AP9"/>
    <mergeCell ref="AQ9:AR9"/>
    <mergeCell ref="A8:B8"/>
    <mergeCell ref="C8:D8"/>
    <mergeCell ref="E8:G8"/>
    <mergeCell ref="K8:L8"/>
    <mergeCell ref="AO8:AP8"/>
    <mergeCell ref="AQ8:AR8"/>
    <mergeCell ref="B7:C7"/>
    <mergeCell ref="D7:E7"/>
    <mergeCell ref="H7:I7"/>
    <mergeCell ref="K7:L7"/>
    <mergeCell ref="AO7:AP7"/>
    <mergeCell ref="AQ7:AR7"/>
    <mergeCell ref="AV5:AW5"/>
    <mergeCell ref="B6:C6"/>
    <mergeCell ref="D6:E6"/>
    <mergeCell ref="H6:I6"/>
    <mergeCell ref="K6:L6"/>
    <mergeCell ref="AO6:AP6"/>
    <mergeCell ref="AQ6:AR6"/>
    <mergeCell ref="AT6:AU6"/>
    <mergeCell ref="AV6:AW6"/>
    <mergeCell ref="B5:C5"/>
    <mergeCell ref="D5:E5"/>
    <mergeCell ref="H5:I5"/>
    <mergeCell ref="K5:L5"/>
    <mergeCell ref="AO5:AP5"/>
    <mergeCell ref="AQ5:AR5"/>
    <mergeCell ref="D4:E4"/>
    <mergeCell ref="H4:I4"/>
    <mergeCell ref="K4:L4"/>
    <mergeCell ref="AO4:AP4"/>
    <mergeCell ref="AQ4:AR4"/>
    <mergeCell ref="B3:F3"/>
    <mergeCell ref="G3:H3"/>
    <mergeCell ref="K3:L3"/>
    <mergeCell ref="AO3:AP3"/>
    <mergeCell ref="AQ3:AR3"/>
    <mergeCell ref="CO1:CP1"/>
    <mergeCell ref="CQ1:CR1"/>
    <mergeCell ref="CS1:CT1"/>
    <mergeCell ref="CU1:CV1"/>
    <mergeCell ref="CW1:CX1"/>
    <mergeCell ref="B2:C2"/>
    <mergeCell ref="AO2:AP2"/>
    <mergeCell ref="AQ2:AR2"/>
    <mergeCell ref="AT2:AU2"/>
    <mergeCell ref="AV2:AW2"/>
    <mergeCell ref="CC1:CD1"/>
    <mergeCell ref="CE1:CF1"/>
    <mergeCell ref="CG1:CH1"/>
    <mergeCell ref="CI1:CJ1"/>
    <mergeCell ref="CK1:CL1"/>
    <mergeCell ref="CM1:CN1"/>
    <mergeCell ref="BP1:BQ1"/>
    <mergeCell ref="BR1:BS1"/>
    <mergeCell ref="BT1:BU1"/>
    <mergeCell ref="BV1:BW1"/>
    <mergeCell ref="BZ1:BZ32"/>
    <mergeCell ref="CA1:CB1"/>
    <mergeCell ref="BD1:BE1"/>
    <mergeCell ref="B4:C4"/>
    <mergeCell ref="BF1:BG1"/>
    <mergeCell ref="BH1:BI1"/>
    <mergeCell ref="BJ1:BK1"/>
    <mergeCell ref="BL1:BM1"/>
    <mergeCell ref="BN1:BO1"/>
    <mergeCell ref="AL1:AM1"/>
    <mergeCell ref="AO1:AR1"/>
    <mergeCell ref="AT1:AW1"/>
    <mergeCell ref="AY1:AY32"/>
    <mergeCell ref="AZ1:BA1"/>
    <mergeCell ref="BB1:BC1"/>
    <mergeCell ref="AV3:AW3"/>
    <mergeCell ref="AT4:AU4"/>
    <mergeCell ref="AV4:AW4"/>
    <mergeCell ref="AT5:AU5"/>
    <mergeCell ref="AT3:AU3"/>
    <mergeCell ref="AO12:AP12"/>
    <mergeCell ref="AQ12:AR12"/>
    <mergeCell ref="AO10:AP10"/>
    <mergeCell ref="AQ10:AR10"/>
    <mergeCell ref="AO11:AP11"/>
    <mergeCell ref="AQ11:AR11"/>
    <mergeCell ref="AT16:AW17"/>
    <mergeCell ref="AQ22:AR22"/>
    <mergeCell ref="Z1:AA1"/>
    <mergeCell ref="AB1:AC1"/>
    <mergeCell ref="AD1:AE1"/>
    <mergeCell ref="AF1:AG1"/>
    <mergeCell ref="AH1:AI1"/>
    <mergeCell ref="AJ1:AK1"/>
    <mergeCell ref="A1:B1"/>
    <mergeCell ref="P1:Q1"/>
    <mergeCell ref="R1:S1"/>
    <mergeCell ref="T1:U1"/>
    <mergeCell ref="V1:W1"/>
    <mergeCell ref="X1:Y1"/>
  </mergeCells>
  <conditionalFormatting sqref="P2:AM32">
    <cfRule type="expression" dxfId="27" priority="3">
      <formula>AND(OR(AND(P2&gt;=$A$36,P2&lt;=$B$36),AND(P2&gt;=$A$37,P2&lt;=$B$37),AND(P2&gt;=$A$38,P2&lt;=$B$38),AND(P2&gt;=$A$39,P2&lt;=$B$39),AND(P2&gt;=$A$40,P2&lt;=$B$40),AND(P2&gt;=$A$41,P2&lt;=$B$41),AND(P2&gt;=$A$42,P2&lt;=$B$42),AND(P2&gt;=$A$43,P2&lt;=$B$43),AND(P2&gt;=$A$44,P2&lt;=$B$44),AND(P2&gt;=$A$45,P2&lt;=$B$45),AND(P2&gt;=$A$46,P2&lt;=$B$46),AND(P2&gt;=$A$47,P2&lt;=$B$47),AND(P2&gt;=$A$48,P2&lt;=$B$48),AND(P2&gt;=$A$49,P2&lt;=$B$49),AND(P2&gt;=$A$50,P2&lt;=$B$50),AND(P2&gt;=$A$51,P2&lt;=$B$51),AND(P2&gt;=$A$52,P2&lt;=$B$52),AND(P2&gt;=$A$53,P2&lt;=$B$53),AND(P2&gt;=$A$54,P2&lt;=$B$54),AND(P2&gt;=$A$55,P2&lt;=$B$55),AND(P2&gt;=$A$56,P2&lt;=$B$56),AND(P2&gt;=$A$57,P2&lt;=$B$57),AND(P2&gt;=$A$58,P2&lt;=$B$58),AND(P2&gt;=$A$59,P2&lt;=$B$59)),ISNUMBER(P2))</formula>
    </cfRule>
    <cfRule type="expression" dxfId="26" priority="4">
      <formula>AND(OR(AND(P2&gt;=$AO$3,P2&lt;=$AQ$3),AND(P2&gt;=$AO$4,P2&lt;=$AQ$4),AND(P2&gt;=$AO$5,P2&lt;=$AQ$5),AND(P2&gt;=$AO$6,P2&lt;=$AQ$6),AND(P2&gt;=$AO$7,P2&lt;=$AQ$7),AND(P2&gt;=$AO$8,P2&lt;=$AQ$8),AND(P2&gt;=$AO$9,P2&lt;=$AQ$9),AND(P2&gt;=$AO$10,P2&lt;=$AQ$10),AND(P2&gt;=$AO$11,P2&lt;=$AQ$11),AND(P2&gt;=$AO$12,P2&lt;=$AQ$12)),ISNUMBER(P2))</formula>
    </cfRule>
    <cfRule type="expression" dxfId="25" priority="5">
      <formula>AND(OR(AND(P2&gt;=$AO$19,P2&lt;=$AQ$19),AND(P2&gt;=$AO$20,P2&lt;=$AQ$20),AND(P2&gt;=$AO$21,P2&lt;=$AQ$21),AND(P2&gt;=$AO$22,P2&lt;=$AQ$22)),ISNUMBER(P2))</formula>
    </cfRule>
    <cfRule type="expression" dxfId="24" priority="6">
      <formula>AND(OR(AND(P2&gt;=$AT$19,P2&lt;=$AV$19),AND(P2&gt;=$AT$20,P2&lt;=$AV$20),AND(P2&gt;=$AT$21,P2&lt;=$AV$21),AND(P2&gt;=$AT$22,P2&lt;=$AV$22)),ISNUMBER(P2))</formula>
    </cfRule>
    <cfRule type="expression" dxfId="23" priority="7">
      <formula>AND(OR(AND(P2&gt;=$AO$29,P2&lt;=$AQ$29),AND(P2&gt;=$AO$30,P2&lt;=$AQ$30),AND(P2&gt;=$AO$31,P2&lt;=$AQ$31),AND(P2&gt;=$AO$32,P2&lt;=$AQ$32)),ISNUMBER(P2))</formula>
    </cfRule>
    <cfRule type="expression" dxfId="22" priority="8">
      <formula>AND(OR(AND(P2&gt;=$AT$3,P2&lt;=$AV$3),AND(P2&gt;=$AT$4,P2&lt;=$AV$4),AND(P2&gt;=$AT$5,P2&lt;=$AV$5),AND(P2&gt;=$AT$6,P2&lt;=$AV$6)),ISNUMBER(P2))</formula>
    </cfRule>
  </conditionalFormatting>
  <conditionalFormatting sqref="P2:AM32">
    <cfRule type="expression" dxfId="21" priority="1">
      <formula>AND(WEEKDAY(P2,2)&gt;5,ISNUMBER(P2))</formula>
    </cfRule>
    <cfRule type="expression" dxfId="20" priority="9">
      <formula>AND(OR(AND(P2&gt;=$AT$29,P2&lt;=$AV$29),AND(P2&gt;=$AT$30,P2&lt;=$AV$30),AND(P2&gt;=$AT$31,P2&lt;=$AV$31),AND(P2&gt;=$AT$32,P2&lt;=$AV$32)),ISNUMBER(P2))</formula>
    </cfRule>
    <cfRule type="expression" dxfId="19" priority="10">
      <formula>AND(OR(AND(P2&gt;=$A$15,P2&lt;=$B$15),AND(P2&gt;=$A$16,P2&lt;=$B$16),AND(P2&gt;=$A$17,P2&lt;=$B$17),AND(P2&gt;=$A$18,P2&lt;=$B$18),AND(P2&gt;=$A$19,P2&lt;=$B$19),AND(P2&gt;=$A$20,P2&lt;=$B$20),AND(P2&gt;=$A$21,P2&lt;=$B$21),AND(P2&gt;=$A$22,P2&lt;=$B$22),AND(P2&gt;=$A$23,P2&lt;=$B$23),AND(P2&gt;=$A$24,P2&lt;=$B$24),AND(P2&gt;=$A$25,P2&lt;=$B$25),AND(P2&gt;=$A$26,P2&lt;=$B$26),AND(P2&gt;=$A$27,P2&lt;=$B$27),AND(P2&gt;=$A$28,P2&lt;=$B$28),AND(P2&gt;=$A$29,P2&lt;=$B$29)),ISNUMBER(P2)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5D08900A-40F5-4A8A-B07B-D3817D642123}">
            <xm:f>VLOOKUP(P2,Feiertage!$A$8:$A$20,1,0)</xm:f>
            <x14:dxf>
              <fill>
                <patternFill>
                  <bgColor rgb="FFFFFF00"/>
                </patternFill>
              </fill>
            </x14:dxf>
          </x14:cfRule>
          <xm:sqref>P2:AM32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24A9-A1CC-4A13-8F05-361A613A1038}">
  <dimension ref="A1:CX106"/>
  <sheetViews>
    <sheetView zoomScale="80" zoomScaleNormal="80" workbookViewId="0">
      <selection activeCell="D1" sqref="D1"/>
    </sheetView>
  </sheetViews>
  <sheetFormatPr baseColWidth="10" defaultRowHeight="15" x14ac:dyDescent="0.25"/>
  <cols>
    <col min="1" max="1" width="12.7109375" customWidth="1"/>
    <col min="2" max="2" width="8.7109375" customWidth="1"/>
    <col min="3" max="3" width="4.7109375" customWidth="1"/>
    <col min="4" max="4" width="8.7109375" customWidth="1"/>
    <col min="5" max="5" width="4.7109375" customWidth="1"/>
    <col min="6" max="6" width="2.7109375" customWidth="1"/>
    <col min="7" max="8" width="6.7109375" customWidth="1"/>
    <col min="9" max="9" width="5.7109375" customWidth="1"/>
    <col min="10" max="10" width="8.85546875" customWidth="1"/>
    <col min="11" max="12" width="6.7109375" customWidth="1"/>
    <col min="13" max="13" width="12.7109375" customWidth="1"/>
    <col min="14" max="14" width="12.7109375" style="10" customWidth="1"/>
    <col min="15" max="15" width="2.7109375" customWidth="1"/>
    <col min="16" max="16" width="4.5703125" customWidth="1"/>
    <col min="17" max="17" width="8.7109375" customWidth="1"/>
    <col min="18" max="18" width="4.5703125" customWidth="1"/>
    <col min="19" max="19" width="8.7109375" customWidth="1"/>
    <col min="20" max="20" width="4.5703125" customWidth="1"/>
    <col min="21" max="21" width="8.7109375" customWidth="1"/>
    <col min="22" max="22" width="4.5703125" customWidth="1"/>
    <col min="23" max="23" width="8.7109375" customWidth="1"/>
    <col min="24" max="24" width="4.5703125" customWidth="1"/>
    <col min="25" max="25" width="8.7109375" customWidth="1"/>
    <col min="26" max="26" width="4.5703125" customWidth="1"/>
    <col min="27" max="27" width="8.7109375" customWidth="1"/>
    <col min="28" max="28" width="4.5703125" customWidth="1"/>
    <col min="29" max="29" width="8.7109375" customWidth="1"/>
    <col min="30" max="30" width="4.5703125" customWidth="1"/>
    <col min="31" max="31" width="8.7109375" customWidth="1"/>
    <col min="32" max="32" width="4.5703125" customWidth="1"/>
    <col min="33" max="33" width="8.7109375" customWidth="1"/>
    <col min="34" max="34" width="4.5703125" customWidth="1"/>
    <col min="35" max="35" width="8.7109375" customWidth="1"/>
    <col min="36" max="36" width="4.5703125" customWidth="1"/>
    <col min="37" max="37" width="8.7109375" customWidth="1"/>
    <col min="38" max="38" width="4.5703125" customWidth="1"/>
    <col min="39" max="40" width="8.7109375" customWidth="1"/>
    <col min="41" max="41" width="4.7109375" customWidth="1"/>
    <col min="42" max="42" width="8.7109375" customWidth="1"/>
    <col min="43" max="43" width="4.7109375" customWidth="1"/>
    <col min="44" max="44" width="8.7109375" customWidth="1"/>
    <col min="45" max="45" width="4.7109375" customWidth="1"/>
    <col min="46" max="46" width="8.7109375" customWidth="1"/>
    <col min="47" max="47" width="4.7109375" customWidth="1"/>
    <col min="48" max="48" width="8.7109375" customWidth="1"/>
    <col min="49" max="49" width="4.7109375" customWidth="1"/>
    <col min="52" max="74" width="4.5703125" customWidth="1"/>
    <col min="75" max="75" width="4.7109375" customWidth="1"/>
    <col min="76" max="76" width="3.85546875" customWidth="1"/>
    <col min="79" max="102" width="4.7109375" customWidth="1"/>
  </cols>
  <sheetData>
    <row r="1" spans="1:102" ht="30" customHeight="1" x14ac:dyDescent="0.4">
      <c r="A1" s="373">
        <v>2022</v>
      </c>
      <c r="B1" s="374"/>
      <c r="H1" s="9"/>
      <c r="I1" s="9"/>
      <c r="J1" s="9"/>
      <c r="K1" s="9"/>
      <c r="L1" s="9"/>
      <c r="M1" s="9"/>
      <c r="P1" s="368" t="s">
        <v>24</v>
      </c>
      <c r="Q1" s="368"/>
      <c r="R1" s="368" t="s">
        <v>25</v>
      </c>
      <c r="S1" s="368"/>
      <c r="T1" s="368" t="s">
        <v>26</v>
      </c>
      <c r="U1" s="368"/>
      <c r="V1" s="368" t="s">
        <v>27</v>
      </c>
      <c r="W1" s="368"/>
      <c r="X1" s="368" t="s">
        <v>28</v>
      </c>
      <c r="Y1" s="368"/>
      <c r="Z1" s="368" t="s">
        <v>29</v>
      </c>
      <c r="AA1" s="368"/>
      <c r="AB1" s="368" t="s">
        <v>30</v>
      </c>
      <c r="AC1" s="368"/>
      <c r="AD1" s="368" t="s">
        <v>31</v>
      </c>
      <c r="AE1" s="368"/>
      <c r="AF1" s="368" t="s">
        <v>32</v>
      </c>
      <c r="AG1" s="368"/>
      <c r="AH1" s="368" t="s">
        <v>33</v>
      </c>
      <c r="AI1" s="368"/>
      <c r="AJ1" s="368" t="s">
        <v>34</v>
      </c>
      <c r="AK1" s="368"/>
      <c r="AL1" s="368" t="s">
        <v>35</v>
      </c>
      <c r="AM1" s="368"/>
      <c r="AO1" s="369" t="s">
        <v>92</v>
      </c>
      <c r="AP1" s="369"/>
      <c r="AQ1" s="369"/>
      <c r="AR1" s="369"/>
      <c r="AS1" s="91"/>
      <c r="AT1" s="370" t="s">
        <v>80</v>
      </c>
      <c r="AU1" s="371"/>
      <c r="AV1" s="371"/>
      <c r="AW1" s="372"/>
      <c r="AX1" s="91"/>
      <c r="AY1" s="162" t="s">
        <v>102</v>
      </c>
      <c r="AZ1" s="161" t="s">
        <v>85</v>
      </c>
      <c r="BA1" s="161"/>
      <c r="BB1" s="161" t="s">
        <v>86</v>
      </c>
      <c r="BC1" s="161"/>
      <c r="BD1" s="161" t="s">
        <v>26</v>
      </c>
      <c r="BE1" s="161"/>
      <c r="BF1" s="161" t="s">
        <v>27</v>
      </c>
      <c r="BG1" s="161"/>
      <c r="BH1" s="161" t="s">
        <v>28</v>
      </c>
      <c r="BI1" s="161"/>
      <c r="BJ1" s="161" t="s">
        <v>29</v>
      </c>
      <c r="BK1" s="161"/>
      <c r="BL1" s="161" t="s">
        <v>30</v>
      </c>
      <c r="BM1" s="161"/>
      <c r="BN1" s="161" t="s">
        <v>87</v>
      </c>
      <c r="BO1" s="161"/>
      <c r="BP1" s="161" t="s">
        <v>88</v>
      </c>
      <c r="BQ1" s="161"/>
      <c r="BR1" s="161" t="s">
        <v>89</v>
      </c>
      <c r="BS1" s="161"/>
      <c r="BT1" s="161" t="s">
        <v>90</v>
      </c>
      <c r="BU1" s="161"/>
      <c r="BV1" s="161" t="s">
        <v>91</v>
      </c>
      <c r="BW1" s="161"/>
      <c r="BX1" s="91"/>
      <c r="BY1" s="91"/>
      <c r="BZ1" s="162" t="s">
        <v>101</v>
      </c>
      <c r="CA1" s="161" t="s">
        <v>85</v>
      </c>
      <c r="CB1" s="161"/>
      <c r="CC1" s="161" t="s">
        <v>86</v>
      </c>
      <c r="CD1" s="161"/>
      <c r="CE1" s="161" t="s">
        <v>26</v>
      </c>
      <c r="CF1" s="161"/>
      <c r="CG1" s="161" t="s">
        <v>27</v>
      </c>
      <c r="CH1" s="161"/>
      <c r="CI1" s="161" t="s">
        <v>28</v>
      </c>
      <c r="CJ1" s="161"/>
      <c r="CK1" s="161" t="s">
        <v>29</v>
      </c>
      <c r="CL1" s="161"/>
      <c r="CM1" s="161" t="s">
        <v>30</v>
      </c>
      <c r="CN1" s="161"/>
      <c r="CO1" s="161" t="s">
        <v>87</v>
      </c>
      <c r="CP1" s="161"/>
      <c r="CQ1" s="161" t="s">
        <v>88</v>
      </c>
      <c r="CR1" s="161"/>
      <c r="CS1" s="161" t="s">
        <v>89</v>
      </c>
      <c r="CT1" s="161"/>
      <c r="CU1" s="161" t="s">
        <v>90</v>
      </c>
      <c r="CV1" s="161"/>
      <c r="CW1" s="161" t="s">
        <v>91</v>
      </c>
      <c r="CX1" s="161"/>
    </row>
    <row r="2" spans="1:102" ht="14.45" customHeight="1" x14ac:dyDescent="0.25">
      <c r="B2" s="365"/>
      <c r="C2" s="365"/>
      <c r="H2" s="9"/>
      <c r="I2" s="9"/>
      <c r="J2" s="9"/>
      <c r="K2" s="9"/>
      <c r="L2" s="91"/>
      <c r="M2" s="9"/>
      <c r="P2" s="11">
        <f>DATE($A$1,1,1)</f>
        <v>44562</v>
      </c>
      <c r="Q2" s="12">
        <f>DATE($A$1,1,1)</f>
        <v>44562</v>
      </c>
      <c r="R2" s="11">
        <f t="shared" ref="R2:AL2" si="0">EDATE(P2,1)</f>
        <v>44593</v>
      </c>
      <c r="S2" s="12">
        <f>EDATE(Q2,1)</f>
        <v>44593</v>
      </c>
      <c r="T2" s="11">
        <f t="shared" si="0"/>
        <v>44621</v>
      </c>
      <c r="U2" s="12">
        <f>EDATE(S2,1)</f>
        <v>44621</v>
      </c>
      <c r="V2" s="11">
        <f t="shared" si="0"/>
        <v>44652</v>
      </c>
      <c r="W2" s="12">
        <f>EDATE(U2,1)</f>
        <v>44652</v>
      </c>
      <c r="X2" s="11">
        <f t="shared" si="0"/>
        <v>44682</v>
      </c>
      <c r="Y2" s="12">
        <f>EDATE(W2,1)</f>
        <v>44682</v>
      </c>
      <c r="Z2" s="11">
        <f t="shared" si="0"/>
        <v>44713</v>
      </c>
      <c r="AA2" s="12">
        <f>EDATE(Y2,1)</f>
        <v>44713</v>
      </c>
      <c r="AB2" s="11">
        <f t="shared" si="0"/>
        <v>44743</v>
      </c>
      <c r="AC2" s="12">
        <f>EDATE(AA2,1)</f>
        <v>44743</v>
      </c>
      <c r="AD2" s="11">
        <f t="shared" si="0"/>
        <v>44774</v>
      </c>
      <c r="AE2" s="12">
        <f>EDATE(AC2,1)</f>
        <v>44774</v>
      </c>
      <c r="AF2" s="11">
        <f t="shared" si="0"/>
        <v>44805</v>
      </c>
      <c r="AG2" s="12">
        <f>EDATE(AE2,1)</f>
        <v>44805</v>
      </c>
      <c r="AH2" s="11">
        <f t="shared" si="0"/>
        <v>44835</v>
      </c>
      <c r="AI2" s="12">
        <f>EDATE(AG2,1)</f>
        <v>44835</v>
      </c>
      <c r="AJ2" s="11">
        <f t="shared" si="0"/>
        <v>44866</v>
      </c>
      <c r="AK2" s="12">
        <f>EDATE(AI2,1)</f>
        <v>44866</v>
      </c>
      <c r="AL2" s="11">
        <f t="shared" si="0"/>
        <v>44896</v>
      </c>
      <c r="AM2" s="12">
        <f>EDATE(AK2,1)</f>
        <v>44896</v>
      </c>
      <c r="AO2" s="366" t="s">
        <v>55</v>
      </c>
      <c r="AP2" s="366"/>
      <c r="AQ2" s="366" t="s">
        <v>56</v>
      </c>
      <c r="AR2" s="366"/>
      <c r="AT2" s="367" t="s">
        <v>55</v>
      </c>
      <c r="AU2" s="367"/>
      <c r="AV2" s="367" t="s">
        <v>56</v>
      </c>
      <c r="AW2" s="367"/>
      <c r="AY2" s="162"/>
      <c r="AZ2" s="13" cm="1">
        <f t="array" ref="AZ2">IF($B$11="",ISERROR(MATCH(Q2,[1]Feiertage!$A$8:$A$19,0))*IF(OR(Q2&lt;$M$3,Q2&gt;$BU$36),0,INDEX($M$4:$N$10,WEEKDAY(Q2,2),(Q2&gt;=$M$3)*(Q2&lt;$N$3)+2*(Q2&gt;=$N$3)*(Q2&lt;=$BU$36))),ISERROR(MATCH(Q2,[1]Feiertage!$A$8:$A$19,0))*IF(OR(Q2&lt;$M$3,Q2&gt;$B$11),0,INDEX($M$4:$N$10,WEEKDAY(Q2,2),(Q2&gt;=$M$3)*(Q2&lt;$N$3)+2*(Q2&gt;=$N$3)*(Q2&lt;=$BU$36))))</f>
        <v>0</v>
      </c>
      <c r="BA2" s="83"/>
      <c r="BB2" s="13" cm="1">
        <f t="array" ref="BB2">IF($B$11="",ISERROR(MATCH(S2,[1]Feiertage!$A$8:$A$19,0))*IF(OR(S2&lt;$M$3,S2&gt;$BU$36),0,INDEX($M$4:$N$10,WEEKDAY(S2,2),(S2&gt;=$M$3)*(S2&lt;$N$3)+2*(S2&gt;=$N$3)*(S2&lt;=$BU$36))),ISERROR(MATCH(S2,[1]Feiertage!$A$8:$A$19,0))*IF(OR(S2&lt;$M$3,S2&gt;$B$11),0,INDEX($M$4:$N$10,WEEKDAY(S2,2),(S2&gt;=$M$3)*(S2&lt;$N$3)+2*(S2&gt;=$N$3)*(S2&lt;=$BU$36))))</f>
        <v>0</v>
      </c>
      <c r="BC2" s="83"/>
      <c r="BD2" s="13" cm="1">
        <f t="array" ref="BD2">IF($B$11="",ISERROR(MATCH(U2,[1]Feiertage!$A$8:$A$19,0))*IF(OR(U2&lt;$M$3,U2&gt;$BU$36),0,INDEX($M$4:$N$10,WEEKDAY(U2,2),(U2&gt;=$M$3)*(U2&lt;$N$3)+2*(U2&gt;=$N$3)*(U2&lt;=$BU$36))),ISERROR(MATCH(U2,[1]Feiertage!$A$8:$A$19,0))*IF(OR(U2&lt;$M$3,U2&gt;$B$11),0,INDEX($M$4:$N$10,WEEKDAY(U2,2),(U2&gt;=$M$3)*(U2&lt;$N$3)+2*(U2&gt;=$N$3)*(U2&lt;=$BU$36))))</f>
        <v>0</v>
      </c>
      <c r="BE2" s="83"/>
      <c r="BF2" s="13" cm="1">
        <f t="array" ref="BF2">IF($B$11="",ISERROR(MATCH(W2,[1]Feiertage!$A$8:$A$19,0))*IF(OR(W2&lt;$M$3,W2&gt;$BU$36),0,INDEX($M$4:$N$10,WEEKDAY(W2,2),(W2&gt;=$M$3)*(W2&lt;$N$3)+2*(W2&gt;=$N$3)*(W2&lt;=$BU$36))),ISERROR(MATCH(W2,[1]Feiertage!$A$8:$A$19,0))*IF(OR(W2&lt;$M$3,W2&gt;$B$11),0,INDEX($M$4:$N$10,WEEKDAY(W2,2),(W2&gt;=$M$3)*(W2&lt;$N$3)+2*(W2&gt;=$N$3)*(W2&lt;=$BU$36))))</f>
        <v>4</v>
      </c>
      <c r="BG2" s="83"/>
      <c r="BH2" s="13" cm="1">
        <f t="array" ref="BH2">IF($B$11="",ISERROR(MATCH(Y2,[1]Feiertage!$A$8:$A$19,0))*IF(OR(Y2&lt;$M$3,Y2&gt;$BU$36),0,INDEX($M$4:$N$10,WEEKDAY(Y2,2),(Y2&gt;=$M$3)*(Y2&lt;$N$3)+2*(Y2&gt;=$N$3)*(Y2&lt;=$BU$36))),ISERROR(MATCH(Y2,[1]Feiertage!$A$8:$A$19,0))*IF(OR(Y2&lt;$M$3,Y2&gt;$B$11),0,INDEX($M$4:$N$10,WEEKDAY(Y2,2),(Y2&gt;=$M$3)*(Y2&lt;$N$3)+2*(Y2&gt;=$N$3)*(Y2&lt;=$BU$36))))</f>
        <v>0</v>
      </c>
      <c r="BI2" s="83"/>
      <c r="BJ2" s="13" cm="1">
        <f t="array" ref="BJ2">IF($B$11="",ISERROR(MATCH(AA2,[1]Feiertage!$A$8:$A$19,0))*IF(OR(AA2&lt;$M$3,AA2&gt;$BU$36),0,INDEX($M$4:$N$10,WEEKDAY(AA2,2),(AA2&gt;=$M$3)*(AA2&lt;$N$3)+2*(AA2&gt;=$N$3)*(AA2&lt;=$BU$36))),ISERROR(MATCH(AA2,[1]Feiertage!$A$8:$A$19,0))*IF(OR(AA2&lt;$M$3,AA2&gt;$B$11),0,INDEX($M$4:$N$10,WEEKDAY(AA2,2),(AA2&gt;=$M$3)*(AA2&lt;$N$3)+2*(AA2&gt;=$N$3)*(AA2&lt;=$BU$36))))</f>
        <v>4</v>
      </c>
      <c r="BK2" s="83"/>
      <c r="BL2" s="13" cm="1">
        <f t="array" ref="BL2">IF($B$11="",ISERROR(MATCH(AC2,[1]Feiertage!$A$8:$A$19,0))*IF(OR(AC2&lt;$M$3,AC2&gt;$BU$36),0,INDEX($M$4:$N$10,WEEKDAY(AC2,2),(AC2&gt;=$M$3)*(AC2&lt;$N$3)+2*(AC2&gt;=$N$3)*(AC2&lt;=$BU$36))),ISERROR(MATCH(AC2,[1]Feiertage!$A$8:$A$19,0))*IF(OR(AC2&lt;$M$3,AC2&gt;$B$11),0,INDEX($M$4:$N$10,WEEKDAY(AC2,2),(AC2&gt;=$M$3)*(AC2&lt;$N$3)+2*(AC2&gt;=$N$3)*(AC2&lt;=$BU$36))))</f>
        <v>4</v>
      </c>
      <c r="BM2" s="83"/>
      <c r="BN2" s="13" cm="1">
        <f t="array" ref="BN2">IF($B$11="",ISERROR(MATCH(AE2,[1]Feiertage!$A$8:$A$19,0))*IF(OR(AE2&lt;$M$3,AE2&gt;$BU$36),0,INDEX($M$4:$N$10,WEEKDAY(AE2,2),(AE2&gt;=$M$3)*(AE2&lt;$N$3)+2*(AE2&gt;=$N$3)*(AE2&lt;=$BU$36))),ISERROR(MATCH(AE2,[1]Feiertage!$A$8:$A$19,0))*IF(OR(AE2&lt;$M$3,AE2&gt;$B$11),0,INDEX($M$4:$N$10,WEEKDAY(AE2,2),(AE2&gt;=$M$3)*(AE2&lt;$N$3)+2*(AE2&gt;=$N$3)*(AE2&lt;=$BU$36))))</f>
        <v>4</v>
      </c>
      <c r="BO2" s="83"/>
      <c r="BP2" s="13" cm="1">
        <f t="array" ref="BP2">IF($B$11="",ISERROR(MATCH(AG2,[1]Feiertage!$A$8:$A$19,0))*IF(OR(AG2&lt;$M$3,AG2&gt;$BU$36),0,INDEX($M$4:$N$10,WEEKDAY(AG2,2),(AG2&gt;=$M$3)*(AG2&lt;$N$3)+2*(AG2&gt;=$N$3)*(AG2&lt;=$BU$36))),ISERROR(MATCH(AG2,[1]Feiertage!$A$8:$A$19,0))*IF(OR(AG2&lt;$M$3,AG2&gt;$B$11),0,INDEX($M$4:$N$10,WEEKDAY(AG2,2),(AG2&gt;=$M$3)*(AG2&lt;$N$3)+2*(AG2&gt;=$N$3)*(AG2&lt;=$BU$36))))</f>
        <v>4</v>
      </c>
      <c r="BQ2" s="83"/>
      <c r="BR2" s="13" cm="1">
        <f t="array" ref="BR2">IF($B$11="",ISERROR(MATCH(AI2,[1]Feiertage!$A$8:$A$19,0))*IF(OR(AI2&lt;$M$3,AI2&gt;$BU$36),0,INDEX($M$4:$N$10,WEEKDAY(AI2,2),(AI2&gt;=$M$3)*(AI2&lt;$N$3)+2*(AI2&gt;=$N$3)*(AI2&lt;=$BU$36))),ISERROR(MATCH(AI2,[1]Feiertage!$A$8:$A$19,0))*IF(OR(AI2&lt;$M$3,AI2&gt;$B$11),0,INDEX($M$4:$N$10,WEEKDAY(AI2,2),(AI2&gt;=$M$3)*(AI2&lt;$N$3)+2*(AI2&gt;=$N$3)*(AI2&lt;=$BU$36))))</f>
        <v>0</v>
      </c>
      <c r="BS2" s="83"/>
      <c r="BT2" s="13" cm="1">
        <f t="array" ref="BT2">IF($B$11="",ISERROR(MATCH(AK2,[1]Feiertage!$A$8:$A$19,0))*IF(OR(AK2&lt;$M$3,AK2&gt;$BU$36),0,INDEX($M$4:$N$10,WEEKDAY(AK2,2),(AK2&gt;=$M$3)*(AK2&lt;$N$3)+2*(AK2&gt;=$N$3)*(AK2&lt;=$BU$36))),ISERROR(MATCH(AK2,[1]Feiertage!$A$8:$A$19,0))*IF(OR(AK2&lt;$M$3,AK2&gt;$B$11),0,INDEX($M$4:$N$10,WEEKDAY(AK2,2),(AK2&gt;=$M$3)*(AK2&lt;$N$3)+2*(AK2&gt;=$N$3)*(AK2&lt;=$BU$36))))</f>
        <v>4</v>
      </c>
      <c r="BU2" s="83"/>
      <c r="BV2" s="13" cm="1">
        <f t="array" ref="BV2">IF($B$11="",ISERROR(MATCH(AM2,[1]Feiertage!$A$8:$A$19,0))*IF(OR(AM2&lt;$M$3,AM2&gt;$BU$36),0,INDEX($M$4:$N$10,WEEKDAY(AM2,2),(AM2&gt;=$M$3)*(AM2&lt;$N$3)+2*(AM2&gt;=$N$3)*(AM2&lt;=$BU$36))),ISERROR(MATCH(AM2,[1]Feiertage!$A$8:$A$19,0))*IF(OR(AM2&lt;$M$3,AM2&gt;$B$11),0,INDEX($M$4:$N$10,WEEKDAY(AM2,2),(AM2&gt;=$M$3)*(AM2&lt;$N$3)+2*(AM2&gt;=$N$3)*(AM2&lt;=$BU$36))))</f>
        <v>4</v>
      </c>
      <c r="BW2" s="84"/>
      <c r="BZ2" s="162"/>
      <c r="CA2" s="13" cm="1">
        <f t="array" ref="CA2">IF($B$11="",ISERROR(MATCH(Q2,$AO$3:$AQ$3,0))*IF(OR(Q2&lt;$M$3,Q2&gt;$BU$36),0,INDEX($M$4:$N$10,WEEKDAY(Q2,2),(Q2&gt;=$M$3)*(Q2&lt;$N$3)+2*(Q2&gt;=$N$3)*(Q2&lt;=$BU$36))),ISERROR(MATCH(Q2,$AO$3:$AQ$3,0))*IF(OR(Q2&lt;$M$3,Q2&gt;$B$11),0,INDEX($M$4:$N$10,WEEKDAY(Q2,2),(Q2&gt;=$M$3)*(Q2&lt;$N$3)+2*(Q2&gt;=$N$3)*(Q2&lt;=$BU$36))))</f>
        <v>0</v>
      </c>
      <c r="CB2" s="83"/>
      <c r="CC2" s="13" cm="1">
        <f t="array" ref="CC2">IF($B$11="",ISERROR(MATCH(S2,$AO$3:$AQ$3,0))*IF(OR(S2&lt;$M$3,S2&gt;$BU$36),0,INDEX($M$4:$N$10,WEEKDAY(S2,2),(S2&gt;=$M$3)*(S2&lt;$N$3)+2*(S2&gt;=$N$3)*(S2&lt;=$BU$36))),ISERROR(MATCH(S2,$AO$3:$AQ$3,0))*IF(OR(S2&lt;$M$3,S2&gt;$B$11),0,INDEX($M$4:$N$10,WEEKDAY(S2,2),(S2&gt;=$M$3)*(S2&lt;$N$3)+2*(S2&gt;=$N$3)*(S2&lt;=$BU$36))))</f>
        <v>0</v>
      </c>
      <c r="CD2" s="83"/>
      <c r="CE2" s="13" cm="1">
        <f t="array" ref="CE2">IF($B$11="",ISERROR(MATCH(U2,$AO$3:$AQ$3,0))*IF(OR(U2&lt;$M$3,U2&gt;$BU$36),0,INDEX($M$4:$N$10,WEEKDAY(U2,2),(U2&gt;=$M$3)*(U2&lt;$N$3)+2*(U2&gt;=$N$3)*(U2&lt;=$BU$36))),ISERROR(MATCH(U2,$AO$3:$AQ$3,0))*IF(OR(U2&lt;$M$3,U2&gt;$B$11),0,INDEX($M$4:$N$10,WEEKDAY(U2,2),(U2&gt;=$M$3)*(U2&lt;$N$3)+2*(U2&gt;=$N$3)*(U2&lt;=$BU$36))))</f>
        <v>0</v>
      </c>
      <c r="CF2" s="83"/>
      <c r="CG2" s="13" cm="1">
        <f t="array" ref="CG2">IF($B$11="",ISERROR(MATCH(W2,$AO$3:$AQ$3,0))*IF(OR(W2&lt;$M$3,W2&gt;$BU$36),0,INDEX($M$4:$N$10,WEEKDAY(W2,2),(W2&gt;=$M$3)*(W2&lt;$N$3)+2*(W2&gt;=$N$3)*(W2&lt;=$BU$36))),ISERROR(MATCH(W2,$AO$3:$AQ$3,0))*IF(OR(W2&lt;$M$3,W2&gt;$B$11),0,INDEX($M$4:$N$10,WEEKDAY(W2,2),(W2&gt;=$M$3)*(W2&lt;$N$3)+2*(W2&gt;=$N$3)*(W2&lt;=$BU$36))))</f>
        <v>4</v>
      </c>
      <c r="CH2" s="83"/>
      <c r="CI2" s="13" cm="1">
        <f t="array" ref="CI2">IF($B$11="",ISERROR(MATCH(Y2,$AO$3:$AQ$3,0))*IF(OR(Y2&lt;$M$3,Y2&gt;$BU$36),0,INDEX($M$4:$N$10,WEEKDAY(Y2,2),(Y2&gt;=$M$3)*(Y2&lt;$N$3)+2*(Y2&gt;=$N$3)*(Y2&lt;=$BU$36))),ISERROR(MATCH(Y2,$AO$3:$AQ$3,0))*IF(OR(Y2&lt;$M$3,Y2&gt;$B$11),0,INDEX($M$4:$N$10,WEEKDAY(Y2,2),(Y2&gt;=$M$3)*(Y2&lt;$N$3)+2*(Y2&gt;=$N$3)*(Y2&lt;=$BU$36))))</f>
        <v>0</v>
      </c>
      <c r="CJ2" s="83"/>
      <c r="CK2" s="13" cm="1">
        <f t="array" ref="CK2">IF($B$11="",ISERROR(MATCH(AA2,$AO$3:$AQ$3,0))*IF(OR(AA2&lt;$M$3,AA2&gt;$BU$36),0,INDEX($M$4:$N$10,WEEKDAY(AA2,2),(AA2&gt;=$M$3)*(AA2&lt;$N$3)+2*(AA2&gt;=$N$3)*(AA2&lt;=$BU$36))),ISERROR(MATCH(AA2,$AO$3:$AQ$3,0))*IF(OR(AA2&lt;$M$3,AA2&gt;$B$11),0,INDEX($M$4:$N$10,WEEKDAY(AA2,2),(AA2&gt;=$M$3)*(AA2&lt;$N$3)+2*(AA2&gt;=$N$3)*(AA2&lt;=$BU$36))))</f>
        <v>4</v>
      </c>
      <c r="CL2" s="83"/>
      <c r="CM2" s="13" cm="1">
        <f t="array" ref="CM2">IF($B$11="",ISERROR(MATCH(AC2,$AO$3:$AQ$3,0))*IF(OR(AC2&lt;$M$3,AC2&gt;$BU$36),0,INDEX($M$4:$N$10,WEEKDAY(AC2,2),(AC2&gt;=$M$3)*(AC2&lt;$N$3)+2*(AC2&gt;=$N$3)*(AC2&lt;=$BU$36))),ISERROR(MATCH(AC2,$AO$3:$AQ$3,0))*IF(OR(AC2&lt;$M$3,AC2&gt;$B$11),0,INDEX($M$4:$N$10,WEEKDAY(AC2,2),(AC2&gt;=$M$3)*(AC2&lt;$N$3)+2*(AC2&gt;=$N$3)*(AC2&lt;=$BU$36))))</f>
        <v>4</v>
      </c>
      <c r="CN2" s="83"/>
      <c r="CO2" s="13" cm="1">
        <f t="array" ref="CO2">IF($B$11="",ISERROR(MATCH(AE2,$AO$3:$AQ$3,0))*IF(OR(AE2&lt;$M$3,AE2&gt;$BU$36),0,INDEX($M$4:$N$10,WEEKDAY(AE2,2),(AE2&gt;=$M$3)*(AE2&lt;$N$3)+2*(AE2&gt;=$N$3)*(AE2&lt;=$BU$36))),ISERROR(MATCH(AE2,$AO$3:$AQ$3,0))*IF(OR(AE2&lt;$M$3,AE2&gt;$B$11),0,INDEX($M$4:$N$10,WEEKDAY(AE2,2),(AE2&gt;=$M$3)*(AE2&lt;$N$3)+2*(AE2&gt;=$N$3)*(AE2&lt;=$BU$36))))</f>
        <v>4</v>
      </c>
      <c r="CP2" s="83"/>
      <c r="CQ2" s="13" cm="1">
        <f t="array" ref="CQ2">IF($B$11="",ISERROR(MATCH(AG2,$AO$3:$AQ$3,0))*IF(OR(AG2&lt;$M$3,AG2&gt;$BU$36),0,INDEX($M$4:$N$10,WEEKDAY(AG2,2),(AG2&gt;=$M$3)*(AG2&lt;$N$3)+2*(AG2&gt;=$N$3)*(AG2&lt;=$BU$36))),ISERROR(MATCH(AG2,$AO$3:$AQ$3,0))*IF(OR(AG2&lt;$M$3,AG2&gt;$B$11),0,INDEX($M$4:$N$10,WEEKDAY(AG2,2),(AG2&gt;=$M$3)*(AG2&lt;$N$3)+2*(AG2&gt;=$N$3)*(AG2&lt;=$BU$36))))</f>
        <v>4</v>
      </c>
      <c r="CR2" s="83"/>
      <c r="CS2" s="13" cm="1">
        <f t="array" ref="CS2">IF($B$11="",ISERROR(MATCH(AI2,$AO$3:$AQ$3,0))*IF(OR(AI2&lt;$M$3,AI2&gt;$BU$36),0,INDEX($M$4:$N$10,WEEKDAY(AI2,2),(AI2&gt;=$M$3)*(AI2&lt;$N$3)+2*(AI2&gt;=$N$3)*(AI2&lt;=$BU$36))),ISERROR(MATCH(AI2,$AO$3:$AQ$3,0))*IF(OR(AI2&lt;$M$3,AI2&gt;$BU$36),0,INDEX($M$4:$N$10,WEEKDAY(AI2,2),(AI2&gt;=$M$3)*(AI2&lt;$N$3)+2*(AI2&gt;=$N$3)*(AI2&lt;=$BU$36))))</f>
        <v>0</v>
      </c>
      <c r="CT2" s="83"/>
      <c r="CU2" s="13" cm="1">
        <f t="array" ref="CU2">IF($B$11="",ISERROR(MATCH(AK2,$AO$3:$AQ$3,0))*IF(OR(AK2&lt;$M$3,AK2&gt;$BU$36),0,INDEX($M$4:$N$10,WEEKDAY(AK2,2),(AK2&gt;=$M$3)*(AK2&lt;$N$3)+2*(AK2&gt;=$N$3)*(AK2&lt;=$BU$36))),ISERROR(MATCH(AK2,$AO$3:$AQ$3,0))*IF(OR(AK2&lt;$M$3,AK2&gt;$B$11),0,INDEX($M$4:$N$10,WEEKDAY(AK2,2),(AK2&gt;=$M$3)*(AK2&lt;$N$3)+2*(AK2&gt;=$N$3)*(AK2&lt;=$BU$36))))</f>
        <v>4</v>
      </c>
      <c r="CV2" s="83"/>
      <c r="CW2" s="13" cm="1">
        <f t="array" ref="CW2">IF($B$11="",ISERROR(MATCH(AM2,$AO$3:$AQ$3,0))*IF(OR(AM2&lt;$M$3,AM2&gt;$BU$36),0,INDEX($M$4:$N$10,WEEKDAY(AM2,2),(AM2&gt;=$M$3)*(AM2&lt;$N$3)+2*(AM2&gt;=$N$3)*(AM2&lt;=$BU$36))),ISERROR(MATCH(AM2,$AO$3:$AQ$3,0))*IF(OR(AM2&lt;$M$3,AM2&gt;$B$11),0,INDEX($M$4:$N$10,WEEKDAY(AM2,2),(AM2&gt;=$M$3)*(AM2&lt;$N$3)+2*(AM2&gt;=$N$3)*(AM2&lt;=$BU$36))))</f>
        <v>4</v>
      </c>
      <c r="CX2" s="84"/>
    </row>
    <row r="3" spans="1:102" ht="14.45" customHeight="1" x14ac:dyDescent="0.25">
      <c r="A3" s="90" t="s">
        <v>36</v>
      </c>
      <c r="B3" s="375" t="s">
        <v>105</v>
      </c>
      <c r="C3" s="376"/>
      <c r="D3" s="376"/>
      <c r="E3" s="376"/>
      <c r="F3" s="377"/>
      <c r="G3" s="378" t="s">
        <v>37</v>
      </c>
      <c r="H3" s="378"/>
      <c r="I3" s="14"/>
      <c r="K3" s="356" t="s">
        <v>38</v>
      </c>
      <c r="L3" s="357"/>
      <c r="M3" s="15">
        <f>IF(AND($B$4="",$B$6=""),"",IF($B$4="",$B$6,$B$4))</f>
        <v>44641</v>
      </c>
      <c r="N3" s="15" t="str">
        <f>IF(AND($B$5="",$B$7=""),"",IF($B$5="",$B$7,$B$5))</f>
        <v/>
      </c>
      <c r="P3" s="11">
        <f t="shared" ref="P3:P32" si="1">IF(MONTH(Q2+1)=MONTH(Q$2),Q2+1,"")</f>
        <v>44563</v>
      </c>
      <c r="Q3" s="12">
        <f>IF(MONTH(Q2+1)=MONTH(Q$2),Q2+1,"")</f>
        <v>44563</v>
      </c>
      <c r="R3" s="11">
        <f t="shared" ref="R3:AL3" si="2">IF(MONTH(R2+1)=MONTH(R$2),R2+1,"")</f>
        <v>44594</v>
      </c>
      <c r="S3" s="12">
        <f>IF(MONTH(S2+1)=MONTH(S$2),S2+1,"")</f>
        <v>44594</v>
      </c>
      <c r="T3" s="11">
        <f t="shared" si="2"/>
        <v>44622</v>
      </c>
      <c r="U3" s="12">
        <f>IF(MONTH(U2+1)=MONTH(U$2),U2+1,"")</f>
        <v>44622</v>
      </c>
      <c r="V3" s="11">
        <f t="shared" si="2"/>
        <v>44653</v>
      </c>
      <c r="W3" s="12">
        <f>IF(MONTH(W2+1)=MONTH(W$2),W2+1,"")</f>
        <v>44653</v>
      </c>
      <c r="X3" s="11">
        <f t="shared" si="2"/>
        <v>44683</v>
      </c>
      <c r="Y3" s="12">
        <f>IF(MONTH(Y2+1)=MONTH(Y$2),Y2+1,"")</f>
        <v>44683</v>
      </c>
      <c r="Z3" s="11">
        <f t="shared" si="2"/>
        <v>44714</v>
      </c>
      <c r="AA3" s="12">
        <f>IF(MONTH(AA2+1)=MONTH(AA$2),AA2+1,"")</f>
        <v>44714</v>
      </c>
      <c r="AB3" s="11">
        <f t="shared" si="2"/>
        <v>44744</v>
      </c>
      <c r="AC3" s="12">
        <f>IF(MONTH(AC2+1)=MONTH(AC$2),AC2+1,"")</f>
        <v>44744</v>
      </c>
      <c r="AD3" s="11">
        <f t="shared" si="2"/>
        <v>44775</v>
      </c>
      <c r="AE3" s="12">
        <f>IF(MONTH(AE2+1)=MONTH(AE$2),AE2+1,"")</f>
        <v>44775</v>
      </c>
      <c r="AF3" s="11">
        <f t="shared" si="2"/>
        <v>44806</v>
      </c>
      <c r="AG3" s="12">
        <f>IF(MONTH(AG2+1)=MONTH(AG$2),AG2+1,"")</f>
        <v>44806</v>
      </c>
      <c r="AH3" s="11">
        <f t="shared" si="2"/>
        <v>44836</v>
      </c>
      <c r="AI3" s="12">
        <f>IF(MONTH(AI2+1)=MONTH(AI$2),AI2+1,"")</f>
        <v>44836</v>
      </c>
      <c r="AJ3" s="11">
        <f t="shared" si="2"/>
        <v>44867</v>
      </c>
      <c r="AK3" s="12">
        <f>IF(MONTH(AK2+1)=MONTH(AK$2),AK2+1,"")</f>
        <v>44867</v>
      </c>
      <c r="AL3" s="11">
        <f t="shared" si="2"/>
        <v>44897</v>
      </c>
      <c r="AM3" s="12">
        <f>IF(MONTH(AM2+1)=MONTH(AM$2),AM2+1,"")</f>
        <v>44897</v>
      </c>
      <c r="AO3" s="323"/>
      <c r="AP3" s="323"/>
      <c r="AQ3" s="308"/>
      <c r="AR3" s="308"/>
      <c r="AT3" s="308"/>
      <c r="AU3" s="308"/>
      <c r="AV3" s="308"/>
      <c r="AW3" s="308"/>
      <c r="AY3" s="162"/>
      <c r="AZ3" s="13" cm="1">
        <f t="array" ref="AZ3">IF($B$11="",ISERROR(MATCH(Q3,[1]Feiertage!$A$8:$A$19,0))*IF(OR(Q3&lt;$M$3,Q3&gt;$BU$36),0,INDEX($M$4:$N$10,WEEKDAY(Q3,2),(Q3&gt;=$M$3)*(Q3&lt;$N$3)+2*(Q3&gt;=$N$3)*(Q3&lt;=$BU$36))),ISERROR(MATCH(Q3,[1]Feiertage!$A$8:$A$19,0))*IF(OR(Q3&lt;$M$3,Q3&gt;$B$11),0,INDEX($M$4:$N$10,WEEKDAY(Q3,2),(Q3&gt;=$M$3)*(Q3&lt;$N$3)+2*(Q3&gt;=$N$3)*(Q3&lt;=$BU$36))))</f>
        <v>0</v>
      </c>
      <c r="BA3" s="83"/>
      <c r="BB3" s="13" cm="1">
        <f t="array" ref="BB3">IF($B$11="",ISERROR(MATCH(S3,[1]Feiertage!$A$8:$A$19,0))*IF(OR(S3&lt;$M$3,S3&gt;$BU$36),0,INDEX($M$4:$N$10,WEEKDAY(S3,2),(S3&gt;=$M$3)*(S3&lt;$N$3)+2*(S3&gt;=$N$3)*(S3&lt;=$BU$36))),ISERROR(MATCH(S3,[1]Feiertage!$A$8:$A$19,0))*IF(OR(S3&lt;$M$3,S3&gt;$B$11),0,INDEX($M$4:$N$10,WEEKDAY(S3,2),(S3&gt;=$M$3)*(S3&lt;$N$3)+2*(S3&gt;=$N$3)*(S3&lt;=$BU$36))))</f>
        <v>0</v>
      </c>
      <c r="BC3" s="83"/>
      <c r="BD3" s="13" cm="1">
        <f t="array" ref="BD3">IF($B$11="",ISERROR(MATCH(U3,[1]Feiertage!$A$8:$A$19,0))*IF(OR(U3&lt;$M$3,U3&gt;$BU$36),0,INDEX($M$4:$N$10,WEEKDAY(U3,2),(U3&gt;=$M$3)*(U3&lt;$N$3)+2*(U3&gt;=$N$3)*(U3&lt;=$BU$36))),ISERROR(MATCH(U3,[1]Feiertage!$A$8:$A$19,0))*IF(OR(U3&lt;$M$3,U3&gt;$B$11),0,INDEX($M$4:$N$10,WEEKDAY(U3,2),(U3&gt;=$M$3)*(U3&lt;$N$3)+2*(U3&gt;=$N$3)*(U3&lt;=$BU$36))))</f>
        <v>0</v>
      </c>
      <c r="BE3" s="83"/>
      <c r="BF3" s="13" cm="1">
        <f t="array" ref="BF3">IF($B$11="",ISERROR(MATCH(W3,[1]Feiertage!$A$8:$A$19,0))*IF(OR(W3&lt;$M$3,W3&gt;$BU$36),0,INDEX($M$4:$N$10,WEEKDAY(W3,2),(W3&gt;=$M$3)*(W3&lt;$N$3)+2*(W3&gt;=$N$3)*(W3&lt;=$BU$36))),ISERROR(MATCH(W3,[1]Feiertage!$A$8:$A$19,0))*IF(OR(W3&lt;$M$3,W3&gt;$B$11),0,INDEX($M$4:$N$10,WEEKDAY(W3,2),(W3&gt;=$M$3)*(W3&lt;$N$3)+2*(W3&gt;=$N$3)*(W3&lt;=$BU$36))))</f>
        <v>0</v>
      </c>
      <c r="BG3" s="83"/>
      <c r="BH3" s="13" cm="1">
        <f t="array" ref="BH3">IF($B$11="",ISERROR(MATCH(Y3,[1]Feiertage!$A$8:$A$19,0))*IF(OR(Y3&lt;$M$3,Y3&gt;$BU$36),0,INDEX($M$4:$N$10,WEEKDAY(Y3,2),(Y3&gt;=$M$3)*(Y3&lt;$N$3)+2*(Y3&gt;=$N$3)*(Y3&lt;=$BU$36))),ISERROR(MATCH(Y3,[1]Feiertage!$A$8:$A$19,0))*IF(OR(Y3&lt;$M$3,Y3&gt;$B$11),0,INDEX($M$4:$N$10,WEEKDAY(Y3,2),(Y3&gt;=$M$3)*(Y3&lt;$N$3)+2*(Y3&gt;=$N$3)*(Y3&lt;=$BU$36))))</f>
        <v>4</v>
      </c>
      <c r="BI3" s="83"/>
      <c r="BJ3" s="13" cm="1">
        <f t="array" ref="BJ3">IF($B$11="",ISERROR(MATCH(AA3,[1]Feiertage!$A$8:$A$19,0))*IF(OR(AA3&lt;$M$3,AA3&gt;$BU$36),0,INDEX($M$4:$N$10,WEEKDAY(AA3,2),(AA3&gt;=$M$3)*(AA3&lt;$N$3)+2*(AA3&gt;=$N$3)*(AA3&lt;=$BU$36))),ISERROR(MATCH(AA3,[1]Feiertage!$A$8:$A$19,0))*IF(OR(AA3&lt;$M$3,AA3&gt;$B$11),0,INDEX($M$4:$N$10,WEEKDAY(AA3,2),(AA3&gt;=$M$3)*(AA3&lt;$N$3)+2*(AA3&gt;=$N$3)*(AA3&lt;=$BU$36))))</f>
        <v>4</v>
      </c>
      <c r="BK3" s="83"/>
      <c r="BL3" s="13" cm="1">
        <f t="array" ref="BL3">IF($B$11="",ISERROR(MATCH(AC3,[1]Feiertage!$A$8:$A$19,0))*IF(OR(AC3&lt;$M$3,AC3&gt;$BU$36),0,INDEX($M$4:$N$10,WEEKDAY(AC3,2),(AC3&gt;=$M$3)*(AC3&lt;$N$3)+2*(AC3&gt;=$N$3)*(AC3&lt;=$BU$36))),ISERROR(MATCH(AC3,[1]Feiertage!$A$8:$A$19,0))*IF(OR(AC3&lt;$M$3,AC3&gt;$B$11),0,INDEX($M$4:$N$10,WEEKDAY(AC3,2),(AC3&gt;=$M$3)*(AC3&lt;$N$3)+2*(AC3&gt;=$N$3)*(AC3&lt;=$BU$36))))</f>
        <v>0</v>
      </c>
      <c r="BM3" s="83"/>
      <c r="BN3" s="13" cm="1">
        <f t="array" ref="BN3">IF($B$11="",ISERROR(MATCH(AE3,[1]Feiertage!$A$8:$A$19,0))*IF(OR(AE3&lt;$M$3,AE3&gt;$BU$36),0,INDEX($M$4:$N$10,WEEKDAY(AE3,2),(AE3&gt;=$M$3)*(AE3&lt;$N$3)+2*(AE3&gt;=$N$3)*(AE3&lt;=$BU$36))),ISERROR(MATCH(AE3,[1]Feiertage!$A$8:$A$19,0))*IF(OR(AE3&lt;$M$3,AE3&gt;$B$11),0,INDEX($M$4:$N$10,WEEKDAY(AE3,2),(AE3&gt;=$M$3)*(AE3&lt;$N$3)+2*(AE3&gt;=$N$3)*(AE3&lt;=$BU$36))))</f>
        <v>4</v>
      </c>
      <c r="BO3" s="83"/>
      <c r="BP3" s="13" cm="1">
        <f t="array" ref="BP3">IF($B$11="",ISERROR(MATCH(AG3,[1]Feiertage!$A$8:$A$19,0))*IF(OR(AG3&lt;$M$3,AG3&gt;$BU$36),0,INDEX($M$4:$N$10,WEEKDAY(AG3,2),(AG3&gt;=$M$3)*(AG3&lt;$N$3)+2*(AG3&gt;=$N$3)*(AG3&lt;=$BU$36))),ISERROR(MATCH(AG3,[1]Feiertage!$A$8:$A$19,0))*IF(OR(AG3&lt;$M$3,AG3&gt;$B$11),0,INDEX($M$4:$N$10,WEEKDAY(AG3,2),(AG3&gt;=$M$3)*(AG3&lt;$N$3)+2*(AG3&gt;=$N$3)*(AG3&lt;=$BU$36))))</f>
        <v>4</v>
      </c>
      <c r="BQ3" s="83"/>
      <c r="BR3" s="13" cm="1">
        <f t="array" ref="BR3">IF($B$11="",ISERROR(MATCH(AI3,[1]Feiertage!$A$8:$A$19,0))*IF(OR(AI3&lt;$M$3,AI3&gt;$BU$36),0,INDEX($M$4:$N$10,WEEKDAY(AI3,2),(AI3&gt;=$M$3)*(AI3&lt;$N$3)+2*(AI3&gt;=$N$3)*(AI3&lt;=$BU$36))),ISERROR(MATCH(AI3,[1]Feiertage!$A$8:$A$19,0))*IF(OR(AI3&lt;$M$3,AI3&gt;$B$11),0,INDEX($M$4:$N$10,WEEKDAY(AI3,2),(AI3&gt;=$M$3)*(AI3&lt;$N$3)+2*(AI3&gt;=$N$3)*(AI3&lt;=$BU$36))))</f>
        <v>0</v>
      </c>
      <c r="BS3" s="83"/>
      <c r="BT3" s="13" cm="1">
        <f t="array" ref="BT3">IF($B$11="",ISERROR(MATCH(AK3,[1]Feiertage!$A$8:$A$19,0))*IF(OR(AK3&lt;$M$3,AK3&gt;$BU$36),0,INDEX($M$4:$N$10,WEEKDAY(AK3,2),(AK3&gt;=$M$3)*(AK3&lt;$N$3)+2*(AK3&gt;=$N$3)*(AK3&lt;=$BU$36))),ISERROR(MATCH(AK3,[1]Feiertage!$A$8:$A$19,0))*IF(OR(AK3&lt;$M$3,AK3&gt;$B$11),0,INDEX($M$4:$N$10,WEEKDAY(AK3,2),(AK3&gt;=$M$3)*(AK3&lt;$N$3)+2*(AK3&gt;=$N$3)*(AK3&lt;=$BU$36))))</f>
        <v>4</v>
      </c>
      <c r="BU3" s="83"/>
      <c r="BV3" s="13" cm="1">
        <f t="array" ref="BV3">IF($B$11="",ISERROR(MATCH(AM3,[1]Feiertage!$A$8:$A$19,0))*IF(OR(AM3&lt;$M$3,AM3&gt;$BU$36),0,INDEX($M$4:$N$10,WEEKDAY(AM3,2),(AM3&gt;=$M$3)*(AM3&lt;$N$3)+2*(AM3&gt;=$N$3)*(AM3&lt;=$BU$36))),ISERROR(MATCH(AM3,[1]Feiertage!$A$8:$A$19,0))*IF(OR(AM3&lt;$M$3,AM3&gt;$B$11),0,INDEX($M$4:$N$10,WEEKDAY(AM3,2),(AM3&gt;=$M$3)*(AM3&lt;$N$3)+2*(AM3&gt;=$N$3)*(AM3&lt;=$BU$36))))</f>
        <v>4</v>
      </c>
      <c r="BW3" s="84"/>
      <c r="BZ3" s="162"/>
      <c r="CA3" s="13" cm="1">
        <f t="array" ref="CA3">IF($B$11="",ISERROR(MATCH(Q3,$AO$3:$AQ$3,0))*IF(OR(Q3&lt;$M$3,Q3&gt;$BU$36),0,INDEX($M$4:$N$10,WEEKDAY(Q3,2),(Q3&gt;=$M$3)*(Q3&lt;$N$3)+2*(Q3&gt;=$N$3)*(Q3&lt;=$BU$36))),ISERROR(MATCH(Q3,$AO$3:$AQ$3,0))*IF(OR(Q3&lt;$M$3,Q3&gt;$B$11),0,INDEX($M$4:$N$10,WEEKDAY(Q3,2),(Q3&gt;=$M$3)*(Q3&lt;$N$3)+2*(Q3&gt;=$N$3)*(Q3&lt;=$BU$36))))</f>
        <v>0</v>
      </c>
      <c r="CB3" s="83"/>
      <c r="CC3" s="13" cm="1">
        <f t="array" ref="CC3">IF($B$11="",ISERROR(MATCH(S3,$AO$3:$AQ$3,0))*IF(OR(S3&lt;$M$3,S3&gt;$BU$36),0,INDEX($M$4:$N$10,WEEKDAY(S3,2),(S3&gt;=$M$3)*(S3&lt;$N$3)+2*(S3&gt;=$N$3)*(S3&lt;=$BU$36))),ISERROR(MATCH(S3,$AO$3:$AQ$3,0))*IF(OR(S3&lt;$M$3,S3&gt;$B$11),0,INDEX($M$4:$N$10,WEEKDAY(S3,2),(S3&gt;=$M$3)*(S3&lt;$N$3)+2*(S3&gt;=$N$3)*(S3&lt;=$BU$36))))</f>
        <v>0</v>
      </c>
      <c r="CD3" s="83"/>
      <c r="CE3" s="13" cm="1">
        <f t="array" ref="CE3">IF($B$11="",ISERROR(MATCH(U3,$AO$3:$AQ$3,0))*IF(OR(U3&lt;$M$3,U3&gt;$BU$36),0,INDEX($M$4:$N$10,WEEKDAY(U3,2),(U3&gt;=$M$3)*(U3&lt;$N$3)+2*(U3&gt;=$N$3)*(U3&lt;=$BU$36))),ISERROR(MATCH(U3,$AO$3:$AQ$3,0))*IF(OR(U3&lt;$M$3,U3&gt;$B$11),0,INDEX($M$4:$N$10,WEEKDAY(U3,2),(U3&gt;=$M$3)*(U3&lt;$N$3)+2*(U3&gt;=$N$3)*(U3&lt;=$BU$36))))</f>
        <v>0</v>
      </c>
      <c r="CF3" s="83"/>
      <c r="CG3" s="13" cm="1">
        <f t="array" ref="CG3">IF($B$11="",ISERROR(MATCH(W3,$AO$3:$AQ$3,0))*IF(OR(W3&lt;$M$3,W3&gt;$BU$36),0,INDEX($M$4:$N$10,WEEKDAY(W3,2),(W3&gt;=$M$3)*(W3&lt;$N$3)+2*(W3&gt;=$N$3)*(W3&lt;=$BU$36))),ISERROR(MATCH(W3,$AO$3:$AQ$3,0))*IF(OR(W3&lt;$M$3,W3&gt;$B$11),0,INDEX($M$4:$N$10,WEEKDAY(W3,2),(W3&gt;=$M$3)*(W3&lt;$N$3)+2*(W3&gt;=$N$3)*(W3&lt;=$BU$36))))</f>
        <v>0</v>
      </c>
      <c r="CH3" s="83"/>
      <c r="CI3" s="13" cm="1">
        <f t="array" ref="CI3">IF($B$11="",ISERROR(MATCH(Y3,$AO$3:$AQ$3,0))*IF(OR(Y3&lt;$M$3,Y3&gt;$BU$36),0,INDEX($M$4:$N$10,WEEKDAY(Y3,2),(Y3&gt;=$M$3)*(Y3&lt;$N$3)+2*(Y3&gt;=$N$3)*(Y3&lt;=$BU$36))),ISERROR(MATCH(Y3,$AO$3:$AQ$3,0))*IF(OR(Y3&lt;$M$3,Y3&gt;$B$11),0,INDEX($M$4:$N$10,WEEKDAY(Y3,2),(Y3&gt;=$M$3)*(Y3&lt;$N$3)+2*(Y3&gt;=$N$3)*(Y3&lt;=$BU$36))))</f>
        <v>4</v>
      </c>
      <c r="CJ3" s="83"/>
      <c r="CK3" s="13" cm="1">
        <f t="array" ref="CK3">IF($B$11="",ISERROR(MATCH(AA3,$AO$3:$AQ$3,0))*IF(OR(AA3&lt;$M$3,AA3&gt;$BU$36),0,INDEX($M$4:$N$10,WEEKDAY(AA3,2),(AA3&gt;=$M$3)*(AA3&lt;$N$3)+2*(AA3&gt;=$N$3)*(AA3&lt;=$BU$36))),ISERROR(MATCH(AA3,$AO$3:$AQ$3,0))*IF(OR(AA3&lt;$M$3,AA3&gt;$B$11),0,INDEX($M$4:$N$10,WEEKDAY(AA3,2),(AA3&gt;=$M$3)*(AA3&lt;$N$3)+2*(AA3&gt;=$N$3)*(AA3&lt;=$BU$36))))</f>
        <v>4</v>
      </c>
      <c r="CL3" s="83"/>
      <c r="CM3" s="13" cm="1">
        <f t="array" ref="CM3">IF($B$11="",ISERROR(MATCH(AC3,$AO$3:$AQ$3,0))*IF(OR(AC3&lt;$M$3,AC3&gt;$BU$36),0,INDEX($M$4:$N$10,WEEKDAY(AC3,2),(AC3&gt;=$M$3)*(AC3&lt;$N$3)+2*(AC3&gt;=$N$3)*(AC3&lt;=$BU$36))),ISERROR(MATCH(AC3,$AO$3:$AQ$3,0))*IF(OR(AC3&lt;$M$3,AC3&gt;$B$11),0,INDEX($M$4:$N$10,WEEKDAY(AC3,2),(AC3&gt;=$M$3)*(AC3&lt;$N$3)+2*(AC3&gt;=$N$3)*(AC3&lt;=$BU$36))))</f>
        <v>0</v>
      </c>
      <c r="CN3" s="83"/>
      <c r="CO3" s="13" cm="1">
        <f t="array" ref="CO3">IF($B$11="",ISERROR(MATCH(AE3,$AO$3:$AQ$3,0))*IF(OR(AE3&lt;$M$3,AE3&gt;$BU$36),0,INDEX($M$4:$N$10,WEEKDAY(AE3,2),(AE3&gt;=$M$3)*(AE3&lt;$N$3)+2*(AE3&gt;=$N$3)*(AE3&lt;=$BU$36))),ISERROR(MATCH(AE3,$AO$3:$AQ$3,0))*IF(OR(AE3&lt;$M$3,AE3&gt;$B$11),0,INDEX($M$4:$N$10,WEEKDAY(AE3,2),(AE3&gt;=$M$3)*(AE3&lt;$N$3)+2*(AE3&gt;=$N$3)*(AE3&lt;=$BU$36))))</f>
        <v>4</v>
      </c>
      <c r="CP3" s="83"/>
      <c r="CQ3" s="13" cm="1">
        <f t="array" ref="CQ3">IF($B$11="",ISERROR(MATCH(AG3,$AO$3:$AQ$3,0))*IF(OR(AG3&lt;$M$3,AG3&gt;$BU$36),0,INDEX($M$4:$N$10,WEEKDAY(AG3,2),(AG3&gt;=$M$3)*(AG3&lt;$N$3)+2*(AG3&gt;=$N$3)*(AG3&lt;=$BU$36))),ISERROR(MATCH(AG3,$AO$3:$AQ$3,0))*IF(OR(AG3&lt;$M$3,AG3&gt;$B$11),0,INDEX($M$4:$N$10,WEEKDAY(AG3,2),(AG3&gt;=$M$3)*(AG3&lt;$N$3)+2*(AG3&gt;=$N$3)*(AG3&lt;=$BU$36))))</f>
        <v>4</v>
      </c>
      <c r="CR3" s="83"/>
      <c r="CS3" s="13" cm="1">
        <f t="array" ref="CS3">IF($B$11="",ISERROR(MATCH(AI3,$AO$3:$AQ$3,0))*IF(OR(AI3&lt;$M$3,AI3&gt;$BU$36),0,INDEX($M$4:$N$10,WEEKDAY(AI3,2),(AI3&gt;=$M$3)*(AI3&lt;$N$3)+2*(AI3&gt;=$N$3)*(AI3&lt;=$BU$36))),ISERROR(MATCH(AI3,$AO$3:$AQ$3,0))*IF(OR(AI3&lt;$M$3,AI3&gt;$BU$36),0,INDEX($M$4:$N$10,WEEKDAY(AI3,2),(AI3&gt;=$M$3)*(AI3&lt;$N$3)+2*(AI3&gt;=$N$3)*(AI3&lt;=$BU$36))))</f>
        <v>0</v>
      </c>
      <c r="CT3" s="83"/>
      <c r="CU3" s="13" cm="1">
        <f t="array" ref="CU3">IF($B$11="",ISERROR(MATCH(AK3,$AO$3:$AQ$3,0))*IF(OR(AK3&lt;$M$3,AK3&gt;$BU$36),0,INDEX($M$4:$N$10,WEEKDAY(AK3,2),(AK3&gt;=$M$3)*(AK3&lt;$N$3)+2*(AK3&gt;=$N$3)*(AK3&lt;=$BU$36))),ISERROR(MATCH(AK3,$AO$3:$AQ$3,0))*IF(OR(AK3&lt;$M$3,AK3&gt;$B$11),0,INDEX($M$4:$N$10,WEEKDAY(AK3,2),(AK3&gt;=$M$3)*(AK3&lt;$N$3)+2*(AK3&gt;=$N$3)*(AK3&lt;=$BU$36))))</f>
        <v>4</v>
      </c>
      <c r="CV3" s="83"/>
      <c r="CW3" s="13" cm="1">
        <f t="array" ref="CW3">IF($B$11="",ISERROR(MATCH(AM3,$AO$3:$AQ$3,0))*IF(OR(AM3&lt;$M$3,AM3&gt;$BU$36),0,INDEX($M$4:$N$10,WEEKDAY(AM3,2),(AM3&gt;=$M$3)*(AM3&lt;$N$3)+2*(AM3&gt;=$N$3)*(AM3&lt;=$BU$36))),ISERROR(MATCH(AM3,$AO$3:$AQ$3,0))*IF(OR(AM3&lt;$M$3,AM3&gt;$B$11),0,INDEX($M$4:$N$10,WEEKDAY(AM3,2),(AM3&gt;=$M$3)*(AM3&lt;$N$3)+2*(AM3&gt;=$N$3)*(AM3&lt;=$BU$36))))</f>
        <v>4</v>
      </c>
      <c r="CX3" s="84"/>
    </row>
    <row r="4" spans="1:102" ht="14.45" customHeight="1" x14ac:dyDescent="0.25">
      <c r="A4" s="90" t="s">
        <v>39</v>
      </c>
      <c r="B4" s="364">
        <v>44641</v>
      </c>
      <c r="C4" s="364"/>
      <c r="D4" s="119">
        <v>1125.8</v>
      </c>
      <c r="E4" s="119"/>
      <c r="F4" s="79"/>
      <c r="G4" s="16"/>
      <c r="H4" s="361"/>
      <c r="I4" s="361"/>
      <c r="K4" s="346" t="s">
        <v>40</v>
      </c>
      <c r="L4" s="347"/>
      <c r="M4" s="17">
        <v>4</v>
      </c>
      <c r="N4" s="18"/>
      <c r="P4" s="11">
        <f t="shared" si="1"/>
        <v>44564</v>
      </c>
      <c r="Q4" s="12">
        <f t="shared" ref="Q4:AM15" si="3">IF(MONTH(Q3+1)=MONTH(Q$2),Q3+1,"")</f>
        <v>44564</v>
      </c>
      <c r="R4" s="11">
        <f t="shared" si="3"/>
        <v>44595</v>
      </c>
      <c r="S4" s="12">
        <f t="shared" si="3"/>
        <v>44595</v>
      </c>
      <c r="T4" s="11">
        <f t="shared" si="3"/>
        <v>44623</v>
      </c>
      <c r="U4" s="12">
        <f t="shared" si="3"/>
        <v>44623</v>
      </c>
      <c r="V4" s="11">
        <f t="shared" si="3"/>
        <v>44654</v>
      </c>
      <c r="W4" s="12">
        <f t="shared" si="3"/>
        <v>44654</v>
      </c>
      <c r="X4" s="11">
        <f t="shared" si="3"/>
        <v>44684</v>
      </c>
      <c r="Y4" s="12">
        <f t="shared" si="3"/>
        <v>44684</v>
      </c>
      <c r="Z4" s="11">
        <f t="shared" si="3"/>
        <v>44715</v>
      </c>
      <c r="AA4" s="12">
        <f t="shared" si="3"/>
        <v>44715</v>
      </c>
      <c r="AB4" s="11">
        <f t="shared" si="3"/>
        <v>44745</v>
      </c>
      <c r="AC4" s="12">
        <f t="shared" si="3"/>
        <v>44745</v>
      </c>
      <c r="AD4" s="11">
        <f t="shared" si="3"/>
        <v>44776</v>
      </c>
      <c r="AE4" s="12">
        <f t="shared" si="3"/>
        <v>44776</v>
      </c>
      <c r="AF4" s="11">
        <f t="shared" si="3"/>
        <v>44807</v>
      </c>
      <c r="AG4" s="12">
        <f t="shared" si="3"/>
        <v>44807</v>
      </c>
      <c r="AH4" s="11">
        <f t="shared" si="3"/>
        <v>44837</v>
      </c>
      <c r="AI4" s="12">
        <f t="shared" si="3"/>
        <v>44837</v>
      </c>
      <c r="AJ4" s="11">
        <f t="shared" si="3"/>
        <v>44868</v>
      </c>
      <c r="AK4" s="12">
        <f t="shared" si="3"/>
        <v>44868</v>
      </c>
      <c r="AL4" s="11">
        <f t="shared" si="3"/>
        <v>44898</v>
      </c>
      <c r="AM4" s="12">
        <f t="shared" si="3"/>
        <v>44898</v>
      </c>
      <c r="AO4" s="322"/>
      <c r="AP4" s="322"/>
      <c r="AQ4" s="303"/>
      <c r="AR4" s="303"/>
      <c r="AT4" s="303"/>
      <c r="AU4" s="303"/>
      <c r="AV4" s="303"/>
      <c r="AW4" s="303"/>
      <c r="AY4" s="162"/>
      <c r="AZ4" s="13" cm="1">
        <f t="array" ref="AZ4">IF($B$11="",ISERROR(MATCH(Q4,[1]Feiertage!$A$8:$A$19,0))*IF(OR(Q4&lt;$M$3,Q4&gt;$BU$36),0,INDEX($M$4:$N$10,WEEKDAY(Q4,2),(Q4&gt;=$M$3)*(Q4&lt;$N$3)+2*(Q4&gt;=$N$3)*(Q4&lt;=$BU$36))),ISERROR(MATCH(Q4,[1]Feiertage!$A$8:$A$19,0))*IF(OR(Q4&lt;$M$3,Q4&gt;$B$11),0,INDEX($M$4:$N$10,WEEKDAY(Q4,2),(Q4&gt;=$M$3)*(Q4&lt;$N$3)+2*(Q4&gt;=$N$3)*(Q4&lt;=$BU$36))))</f>
        <v>0</v>
      </c>
      <c r="BA4" s="83"/>
      <c r="BB4" s="13" cm="1">
        <f t="array" ref="BB4">IF($B$11="",ISERROR(MATCH(S4,[1]Feiertage!$A$8:$A$19,0))*IF(OR(S4&lt;$M$3,S4&gt;$BU$36),0,INDEX($M$4:$N$10,WEEKDAY(S4,2),(S4&gt;=$M$3)*(S4&lt;$N$3)+2*(S4&gt;=$N$3)*(S4&lt;=$BU$36))),ISERROR(MATCH(S4,[1]Feiertage!$A$8:$A$19,0))*IF(OR(S4&lt;$M$3,S4&gt;$B$11),0,INDEX($M$4:$N$10,WEEKDAY(S4,2),(S4&gt;=$M$3)*(S4&lt;$N$3)+2*(S4&gt;=$N$3)*(S4&lt;=$BU$36))))</f>
        <v>0</v>
      </c>
      <c r="BC4" s="83"/>
      <c r="BD4" s="13" cm="1">
        <f t="array" ref="BD4">IF($B$11="",ISERROR(MATCH(U4,[1]Feiertage!$A$8:$A$19,0))*IF(OR(U4&lt;$M$3,U4&gt;$BU$36),0,INDEX($M$4:$N$10,WEEKDAY(U4,2),(U4&gt;=$M$3)*(U4&lt;$N$3)+2*(U4&gt;=$N$3)*(U4&lt;=$BU$36))),ISERROR(MATCH(U4,[1]Feiertage!$A$8:$A$19,0))*IF(OR(U4&lt;$M$3,U4&gt;$B$11),0,INDEX($M$4:$N$10,WEEKDAY(U4,2),(U4&gt;=$M$3)*(U4&lt;$N$3)+2*(U4&gt;=$N$3)*(U4&lt;=$BU$36))))</f>
        <v>0</v>
      </c>
      <c r="BE4" s="83"/>
      <c r="BF4" s="13" cm="1">
        <f t="array" ref="BF4">IF($B$11="",ISERROR(MATCH(W4,[1]Feiertage!$A$8:$A$19,0))*IF(OR(W4&lt;$M$3,W4&gt;$BU$36),0,INDEX($M$4:$N$10,WEEKDAY(W4,2),(W4&gt;=$M$3)*(W4&lt;$N$3)+2*(W4&gt;=$N$3)*(W4&lt;=$BU$36))),ISERROR(MATCH(W4,[1]Feiertage!$A$8:$A$19,0))*IF(OR(W4&lt;$M$3,W4&gt;$B$11),0,INDEX($M$4:$N$10,WEEKDAY(W4,2),(W4&gt;=$M$3)*(W4&lt;$N$3)+2*(W4&gt;=$N$3)*(W4&lt;=$BU$36))))</f>
        <v>0</v>
      </c>
      <c r="BG4" s="83"/>
      <c r="BH4" s="13" cm="1">
        <f t="array" ref="BH4">IF($B$11="",ISERROR(MATCH(Y4,[1]Feiertage!$A$8:$A$19,0))*IF(OR(Y4&lt;$M$3,Y4&gt;$BU$36),0,INDEX($M$4:$N$10,WEEKDAY(Y4,2),(Y4&gt;=$M$3)*(Y4&lt;$N$3)+2*(Y4&gt;=$N$3)*(Y4&lt;=$BU$36))),ISERROR(MATCH(Y4,[1]Feiertage!$A$8:$A$19,0))*IF(OR(Y4&lt;$M$3,Y4&gt;$B$11),0,INDEX($M$4:$N$10,WEEKDAY(Y4,2),(Y4&gt;=$M$3)*(Y4&lt;$N$3)+2*(Y4&gt;=$N$3)*(Y4&lt;=$BU$36))))</f>
        <v>4</v>
      </c>
      <c r="BI4" s="83"/>
      <c r="BJ4" s="13" cm="1">
        <f t="array" ref="BJ4">IF($B$11="",ISERROR(MATCH(AA4,[1]Feiertage!$A$8:$A$19,0))*IF(OR(AA4&lt;$M$3,AA4&gt;$BU$36),0,INDEX($M$4:$N$10,WEEKDAY(AA4,2),(AA4&gt;=$M$3)*(AA4&lt;$N$3)+2*(AA4&gt;=$N$3)*(AA4&lt;=$BU$36))),ISERROR(MATCH(AA4,[1]Feiertage!$A$8:$A$19,0))*IF(OR(AA4&lt;$M$3,AA4&gt;$B$11),0,INDEX($M$4:$N$10,WEEKDAY(AA4,2),(AA4&gt;=$M$3)*(AA4&lt;$N$3)+2*(AA4&gt;=$N$3)*(AA4&lt;=$BU$36))))</f>
        <v>4</v>
      </c>
      <c r="BK4" s="83"/>
      <c r="BL4" s="13" cm="1">
        <f t="array" ref="BL4">IF($B$11="",ISERROR(MATCH(AC4,[1]Feiertage!$A$8:$A$19,0))*IF(OR(AC4&lt;$M$3,AC4&gt;$BU$36),0,INDEX($M$4:$N$10,WEEKDAY(AC4,2),(AC4&gt;=$M$3)*(AC4&lt;$N$3)+2*(AC4&gt;=$N$3)*(AC4&lt;=$BU$36))),ISERROR(MATCH(AC4,[1]Feiertage!$A$8:$A$19,0))*IF(OR(AC4&lt;$M$3,AC4&gt;$B$11),0,INDEX($M$4:$N$10,WEEKDAY(AC4,2),(AC4&gt;=$M$3)*(AC4&lt;$N$3)+2*(AC4&gt;=$N$3)*(AC4&lt;=$BU$36))))</f>
        <v>0</v>
      </c>
      <c r="BM4" s="83"/>
      <c r="BN4" s="13" cm="1">
        <f t="array" ref="BN4">IF($B$11="",ISERROR(MATCH(AE4,[1]Feiertage!$A$8:$A$19,0))*IF(OR(AE4&lt;$M$3,AE4&gt;$BU$36),0,INDEX($M$4:$N$10,WEEKDAY(AE4,2),(AE4&gt;=$M$3)*(AE4&lt;$N$3)+2*(AE4&gt;=$N$3)*(AE4&lt;=$BU$36))),ISERROR(MATCH(AE4,[1]Feiertage!$A$8:$A$19,0))*IF(OR(AE4&lt;$M$3,AE4&gt;$B$11),0,INDEX($M$4:$N$10,WEEKDAY(AE4,2),(AE4&gt;=$M$3)*(AE4&lt;$N$3)+2*(AE4&gt;=$N$3)*(AE4&lt;=$BU$36))))</f>
        <v>4</v>
      </c>
      <c r="BO4" s="83"/>
      <c r="BP4" s="13" cm="1">
        <f t="array" ref="BP4">IF($B$11="",ISERROR(MATCH(AG4,[1]Feiertage!$A$8:$A$19,0))*IF(OR(AG4&lt;$M$3,AG4&gt;$BU$36),0,INDEX($M$4:$N$10,WEEKDAY(AG4,2),(AG4&gt;=$M$3)*(AG4&lt;$N$3)+2*(AG4&gt;=$N$3)*(AG4&lt;=$BU$36))),ISERROR(MATCH(AG4,[1]Feiertage!$A$8:$A$19,0))*IF(OR(AG4&lt;$M$3,AG4&gt;$B$11),0,INDEX($M$4:$N$10,WEEKDAY(AG4,2),(AG4&gt;=$M$3)*(AG4&lt;$N$3)+2*(AG4&gt;=$N$3)*(AG4&lt;=$BU$36))))</f>
        <v>0</v>
      </c>
      <c r="BQ4" s="83"/>
      <c r="BR4" s="13" cm="1">
        <f t="array" ref="BR4">IF($B$11="",ISERROR(MATCH(AI4,[1]Feiertage!$A$8:$A$19,0))*IF(OR(AI4&lt;$M$3,AI4&gt;$BU$36),0,INDEX($M$4:$N$10,WEEKDAY(AI4,2),(AI4&gt;=$M$3)*(AI4&lt;$N$3)+2*(AI4&gt;=$N$3)*(AI4&lt;=$BU$36))),ISERROR(MATCH(AI4,[1]Feiertage!$A$8:$A$19,0))*IF(OR(AI4&lt;$M$3,AI4&gt;$B$11),0,INDEX($M$4:$N$10,WEEKDAY(AI4,2),(AI4&gt;=$M$3)*(AI4&lt;$N$3)+2*(AI4&gt;=$N$3)*(AI4&lt;=$BU$36))))</f>
        <v>0</v>
      </c>
      <c r="BS4" s="83"/>
      <c r="BT4" s="13" cm="1">
        <f t="array" ref="BT4">IF($B$11="",ISERROR(MATCH(AK4,[1]Feiertage!$A$8:$A$19,0))*IF(OR(AK4&lt;$M$3,AK4&gt;$BU$36),0,INDEX($M$4:$N$10,WEEKDAY(AK4,2),(AK4&gt;=$M$3)*(AK4&lt;$N$3)+2*(AK4&gt;=$N$3)*(AK4&lt;=$BU$36))),ISERROR(MATCH(AK4,[1]Feiertage!$A$8:$A$19,0))*IF(OR(AK4&lt;$M$3,AK4&gt;$B$11),0,INDEX($M$4:$N$10,WEEKDAY(AK4,2),(AK4&gt;=$M$3)*(AK4&lt;$N$3)+2*(AK4&gt;=$N$3)*(AK4&lt;=$BU$36))))</f>
        <v>4</v>
      </c>
      <c r="BU4" s="83"/>
      <c r="BV4" s="13" cm="1">
        <f t="array" ref="BV4">IF($B$11="",ISERROR(MATCH(AM4,[1]Feiertage!$A$8:$A$19,0))*IF(OR(AM4&lt;$M$3,AM4&gt;$BU$36),0,INDEX($M$4:$N$10,WEEKDAY(AM4,2),(AM4&gt;=$M$3)*(AM4&lt;$N$3)+2*(AM4&gt;=$N$3)*(AM4&lt;=$BU$36))),ISERROR(MATCH(AM4,[1]Feiertage!$A$8:$A$19,0))*IF(OR(AM4&lt;$M$3,AM4&gt;$B$11),0,INDEX($M$4:$N$10,WEEKDAY(AM4,2),(AM4&gt;=$M$3)*(AM4&lt;$N$3)+2*(AM4&gt;=$N$3)*(AM4&lt;=$BU$36))))</f>
        <v>0</v>
      </c>
      <c r="BW4" s="84"/>
      <c r="BZ4" s="162"/>
      <c r="CA4" s="13" cm="1">
        <f t="array" ref="CA4">IF($B$11="",ISERROR(MATCH(Q4,$AO$3:$AQ$3,0))*IF(OR(Q4&lt;$M$3,Q4&gt;$BU$36),0,INDEX($M$4:$N$10,WEEKDAY(Q4,2),(Q4&gt;=$M$3)*(Q4&lt;$N$3)+2*(Q4&gt;=$N$3)*(Q4&lt;=$BU$36))),ISERROR(MATCH(Q4,$AO$3:$AQ$3,0))*IF(OR(Q4&lt;$M$3,Q4&gt;$B$11),0,INDEX($M$4:$N$10,WEEKDAY(Q4,2),(Q4&gt;=$M$3)*(Q4&lt;$N$3)+2*(Q4&gt;=$N$3)*(Q4&lt;=$BU$36))))</f>
        <v>0</v>
      </c>
      <c r="CB4" s="83"/>
      <c r="CC4" s="13" cm="1">
        <f t="array" ref="CC4">IF($B$11="",ISERROR(MATCH(S4,$AO$3:$AQ$3,0))*IF(OR(S4&lt;$M$3,S4&gt;$BU$36),0,INDEX($M$4:$N$10,WEEKDAY(S4,2),(S4&gt;=$M$3)*(S4&lt;$N$3)+2*(S4&gt;=$N$3)*(S4&lt;=$BU$36))),ISERROR(MATCH(S4,$AO$3:$AQ$3,0))*IF(OR(S4&lt;$M$3,S4&gt;$B$11),0,INDEX($M$4:$N$10,WEEKDAY(S4,2),(S4&gt;=$M$3)*(S4&lt;$N$3)+2*(S4&gt;=$N$3)*(S4&lt;=$BU$36))))</f>
        <v>0</v>
      </c>
      <c r="CD4" s="83"/>
      <c r="CE4" s="13" cm="1">
        <f t="array" ref="CE4">IF($B$11="",ISERROR(MATCH(U4,$AO$3:$AQ$3,0))*IF(OR(U4&lt;$M$3,U4&gt;$BU$36),0,INDEX($M$4:$N$10,WEEKDAY(U4,2),(U4&gt;=$M$3)*(U4&lt;$N$3)+2*(U4&gt;=$N$3)*(U4&lt;=$BU$36))),ISERROR(MATCH(U4,$AO$3:$AQ$3,0))*IF(OR(U4&lt;$M$3,U4&gt;$B$11),0,INDEX($M$4:$N$10,WEEKDAY(U4,2),(U4&gt;=$M$3)*(U4&lt;$N$3)+2*(U4&gt;=$N$3)*(U4&lt;=$BU$36))))</f>
        <v>0</v>
      </c>
      <c r="CF4" s="83"/>
      <c r="CG4" s="13" cm="1">
        <f t="array" ref="CG4">IF($B$11="",ISERROR(MATCH(W4,$AO$3:$AQ$3,0))*IF(OR(W4&lt;$M$3,W4&gt;$BU$36),0,INDEX($M$4:$N$10,WEEKDAY(W4,2),(W4&gt;=$M$3)*(W4&lt;$N$3)+2*(W4&gt;=$N$3)*(W4&lt;=$BU$36))),ISERROR(MATCH(W4,$AO$3:$AQ$3,0))*IF(OR(W4&lt;$M$3,W4&gt;$B$11),0,INDEX($M$4:$N$10,WEEKDAY(W4,2),(W4&gt;=$M$3)*(W4&lt;$N$3)+2*(W4&gt;=$N$3)*(W4&lt;=$BU$36))))</f>
        <v>0</v>
      </c>
      <c r="CH4" s="83"/>
      <c r="CI4" s="13" cm="1">
        <f t="array" ref="CI4">IF($B$11="",ISERROR(MATCH(Y4,$AO$3:$AQ$3,0))*IF(OR(Y4&lt;$M$3,Y4&gt;$BU$36),0,INDEX($M$4:$N$10,WEEKDAY(Y4,2),(Y4&gt;=$M$3)*(Y4&lt;$N$3)+2*(Y4&gt;=$N$3)*(Y4&lt;=$BU$36))),ISERROR(MATCH(Y4,$AO$3:$AQ$3,0))*IF(OR(Y4&lt;$M$3,Y4&gt;$B$11),0,INDEX($M$4:$N$10,WEEKDAY(Y4,2),(Y4&gt;=$M$3)*(Y4&lt;$N$3)+2*(Y4&gt;=$N$3)*(Y4&lt;=$BU$36))))</f>
        <v>4</v>
      </c>
      <c r="CJ4" s="83"/>
      <c r="CK4" s="13" cm="1">
        <f t="array" ref="CK4">IF($B$11="",ISERROR(MATCH(AA4,$AO$3:$AQ$3,0))*IF(OR(AA4&lt;$M$3,AA4&gt;$BU$36),0,INDEX($M$4:$N$10,WEEKDAY(AA4,2),(AA4&gt;=$M$3)*(AA4&lt;$N$3)+2*(AA4&gt;=$N$3)*(AA4&lt;=$BU$36))),ISERROR(MATCH(AA4,$AO$3:$AQ$3,0))*IF(OR(AA4&lt;$M$3,AA4&gt;$B$11),0,INDEX($M$4:$N$10,WEEKDAY(AA4,2),(AA4&gt;=$M$3)*(AA4&lt;$N$3)+2*(AA4&gt;=$N$3)*(AA4&lt;=$BU$36))))</f>
        <v>4</v>
      </c>
      <c r="CL4" s="83"/>
      <c r="CM4" s="13" cm="1">
        <f t="array" ref="CM4">IF($B$11="",ISERROR(MATCH(AC4,$AO$3:$AQ$3,0))*IF(OR(AC4&lt;$M$3,AC4&gt;$BU$36),0,INDEX($M$4:$N$10,WEEKDAY(AC4,2),(AC4&gt;=$M$3)*(AC4&lt;$N$3)+2*(AC4&gt;=$N$3)*(AC4&lt;=$BU$36))),ISERROR(MATCH(AC4,$AO$3:$AQ$3,0))*IF(OR(AC4&lt;$M$3,AC4&gt;$B$11),0,INDEX($M$4:$N$10,WEEKDAY(AC4,2),(AC4&gt;=$M$3)*(AC4&lt;$N$3)+2*(AC4&gt;=$N$3)*(AC4&lt;=$BU$36))))</f>
        <v>0</v>
      </c>
      <c r="CN4" s="83"/>
      <c r="CO4" s="13" cm="1">
        <f t="array" ref="CO4">IF($B$11="",ISERROR(MATCH(AE4,$AO$3:$AQ$3,0))*IF(OR(AE4&lt;$M$3,AE4&gt;$BU$36),0,INDEX($M$4:$N$10,WEEKDAY(AE4,2),(AE4&gt;=$M$3)*(AE4&lt;$N$3)+2*(AE4&gt;=$N$3)*(AE4&lt;=$BU$36))),ISERROR(MATCH(AE4,$AO$3:$AQ$3,0))*IF(OR(AE4&lt;$M$3,AE4&gt;$B$11),0,INDEX($M$4:$N$10,WEEKDAY(AE4,2),(AE4&gt;=$M$3)*(AE4&lt;$N$3)+2*(AE4&gt;=$N$3)*(AE4&lt;=$BU$36))))</f>
        <v>4</v>
      </c>
      <c r="CP4" s="83"/>
      <c r="CQ4" s="13" cm="1">
        <f t="array" ref="CQ4">IF($B$11="",ISERROR(MATCH(AG4,$AO$3:$AQ$3,0))*IF(OR(AG4&lt;$M$3,AG4&gt;$BU$36),0,INDEX($M$4:$N$10,WEEKDAY(AG4,2),(AG4&gt;=$M$3)*(AG4&lt;$N$3)+2*(AG4&gt;=$N$3)*(AG4&lt;=$BU$36))),ISERROR(MATCH(AG4,$AO$3:$AQ$3,0))*IF(OR(AG4&lt;$M$3,AG4&gt;$B$11),0,INDEX($M$4:$N$10,WEEKDAY(AG4,2),(AG4&gt;=$M$3)*(AG4&lt;$N$3)+2*(AG4&gt;=$N$3)*(AG4&lt;=$BU$36))))</f>
        <v>0</v>
      </c>
      <c r="CR4" s="83"/>
      <c r="CS4" s="13" cm="1">
        <f t="array" ref="CS4">IF($B$11="",ISERROR(MATCH(AI4,$AO$3:$AQ$3,0))*IF(OR(AI4&lt;$M$3,AI4&gt;$BU$36),0,INDEX($M$4:$N$10,WEEKDAY(AI4,2),(AI4&gt;=$M$3)*(AI4&lt;$N$3)+2*(AI4&gt;=$N$3)*(AI4&lt;=$BU$36))),ISERROR(MATCH(AI4,$AO$3:$AQ$3,0))*IF(OR(AI4&lt;$M$3,AI4&gt;$BU$36),0,INDEX($M$4:$N$10,WEEKDAY(AI4,2),(AI4&gt;=$M$3)*(AI4&lt;$N$3)+2*(AI4&gt;=$N$3)*(AI4&lt;=$BU$36))))</f>
        <v>4</v>
      </c>
      <c r="CT4" s="83"/>
      <c r="CU4" s="13" cm="1">
        <f t="array" ref="CU4">IF($B$11="",ISERROR(MATCH(AK4,$AO$3:$AQ$3,0))*IF(OR(AK4&lt;$M$3,AK4&gt;$BU$36),0,INDEX($M$4:$N$10,WEEKDAY(AK4,2),(AK4&gt;=$M$3)*(AK4&lt;$N$3)+2*(AK4&gt;=$N$3)*(AK4&lt;=$BU$36))),ISERROR(MATCH(AK4,$AO$3:$AQ$3,0))*IF(OR(AK4&lt;$M$3,AK4&gt;$B$11),0,INDEX($M$4:$N$10,WEEKDAY(AK4,2),(AK4&gt;=$M$3)*(AK4&lt;$N$3)+2*(AK4&gt;=$N$3)*(AK4&lt;=$BU$36))))</f>
        <v>4</v>
      </c>
      <c r="CV4" s="83"/>
      <c r="CW4" s="13" cm="1">
        <f t="array" ref="CW4">IF($B$11="",ISERROR(MATCH(AM4,$AO$3:$AQ$3,0))*IF(OR(AM4&lt;$M$3,AM4&gt;$BU$36),0,INDEX($M$4:$N$10,WEEKDAY(AM4,2),(AM4&gt;=$M$3)*(AM4&lt;$N$3)+2*(AM4&gt;=$N$3)*(AM4&lt;=$BU$36))),ISERROR(MATCH(AM4,$AO$3:$AQ$3,0))*IF(OR(AM4&lt;$M$3,AM4&gt;$B$11),0,INDEX($M$4:$N$10,WEEKDAY(AM4,2),(AM4&gt;=$M$3)*(AM4&lt;$N$3)+2*(AM4&gt;=$N$3)*(AM4&lt;=$BU$36))))</f>
        <v>0</v>
      </c>
      <c r="CX4" s="84"/>
    </row>
    <row r="5" spans="1:102" ht="14.45" customHeight="1" x14ac:dyDescent="0.25">
      <c r="A5" s="90" t="s">
        <v>39</v>
      </c>
      <c r="B5" s="364"/>
      <c r="C5" s="364"/>
      <c r="D5" s="119"/>
      <c r="E5" s="119"/>
      <c r="F5" s="79"/>
      <c r="G5" s="16"/>
      <c r="H5" s="361"/>
      <c r="I5" s="361"/>
      <c r="K5" s="356" t="s">
        <v>41</v>
      </c>
      <c r="L5" s="357"/>
      <c r="M5" s="17">
        <v>4</v>
      </c>
      <c r="N5" s="18"/>
      <c r="P5" s="11">
        <f t="shared" si="1"/>
        <v>44565</v>
      </c>
      <c r="Q5" s="12">
        <f t="shared" si="3"/>
        <v>44565</v>
      </c>
      <c r="R5" s="11">
        <f t="shared" si="3"/>
        <v>44596</v>
      </c>
      <c r="S5" s="12">
        <f t="shared" si="3"/>
        <v>44596</v>
      </c>
      <c r="T5" s="11">
        <f t="shared" si="3"/>
        <v>44624</v>
      </c>
      <c r="U5" s="12">
        <f t="shared" si="3"/>
        <v>44624</v>
      </c>
      <c r="V5" s="11">
        <f t="shared" si="3"/>
        <v>44655</v>
      </c>
      <c r="W5" s="12">
        <f t="shared" si="3"/>
        <v>44655</v>
      </c>
      <c r="X5" s="11">
        <f t="shared" si="3"/>
        <v>44685</v>
      </c>
      <c r="Y5" s="12">
        <f t="shared" si="3"/>
        <v>44685</v>
      </c>
      <c r="Z5" s="11">
        <f t="shared" si="3"/>
        <v>44716</v>
      </c>
      <c r="AA5" s="12">
        <f t="shared" si="3"/>
        <v>44716</v>
      </c>
      <c r="AB5" s="11">
        <f t="shared" si="3"/>
        <v>44746</v>
      </c>
      <c r="AC5" s="12">
        <f t="shared" si="3"/>
        <v>44746</v>
      </c>
      <c r="AD5" s="11">
        <f t="shared" si="3"/>
        <v>44777</v>
      </c>
      <c r="AE5" s="12">
        <f t="shared" si="3"/>
        <v>44777</v>
      </c>
      <c r="AF5" s="11">
        <f t="shared" si="3"/>
        <v>44808</v>
      </c>
      <c r="AG5" s="12">
        <f t="shared" si="3"/>
        <v>44808</v>
      </c>
      <c r="AH5" s="11">
        <f t="shared" si="3"/>
        <v>44838</v>
      </c>
      <c r="AI5" s="12">
        <f t="shared" si="3"/>
        <v>44838</v>
      </c>
      <c r="AJ5" s="11">
        <f t="shared" si="3"/>
        <v>44869</v>
      </c>
      <c r="AK5" s="12">
        <f t="shared" si="3"/>
        <v>44869</v>
      </c>
      <c r="AL5" s="11">
        <f t="shared" si="3"/>
        <v>44899</v>
      </c>
      <c r="AM5" s="12">
        <f t="shared" si="3"/>
        <v>44899</v>
      </c>
      <c r="AO5" s="323"/>
      <c r="AP5" s="323"/>
      <c r="AQ5" s="308"/>
      <c r="AR5" s="308"/>
      <c r="AT5" s="308"/>
      <c r="AU5" s="308"/>
      <c r="AV5" s="308"/>
      <c r="AW5" s="308"/>
      <c r="AY5" s="162"/>
      <c r="AZ5" s="13" cm="1">
        <f t="array" ref="AZ5">IF($B$11="",ISERROR(MATCH(Q5,[1]Feiertage!$A$8:$A$19,0))*IF(OR(Q5&lt;$M$3,Q5&gt;$BU$36),0,INDEX($M$4:$N$10,WEEKDAY(Q5,2),(Q5&gt;=$M$3)*(Q5&lt;$N$3)+2*(Q5&gt;=$N$3)*(Q5&lt;=$BU$36))),ISERROR(MATCH(Q5,[1]Feiertage!$A$8:$A$19,0))*IF(OR(Q5&lt;$M$3,Q5&gt;$B$11),0,INDEX($M$4:$N$10,WEEKDAY(Q5,2),(Q5&gt;=$M$3)*(Q5&lt;$N$3)+2*(Q5&gt;=$N$3)*(Q5&lt;=$BU$36))))</f>
        <v>0</v>
      </c>
      <c r="BA5" s="83"/>
      <c r="BB5" s="13" cm="1">
        <f t="array" ref="BB5">IF($B$11="",ISERROR(MATCH(S5,[1]Feiertage!$A$8:$A$19,0))*IF(OR(S5&lt;$M$3,S5&gt;$BU$36),0,INDEX($M$4:$N$10,WEEKDAY(S5,2),(S5&gt;=$M$3)*(S5&lt;$N$3)+2*(S5&gt;=$N$3)*(S5&lt;=$BU$36))),ISERROR(MATCH(S5,[1]Feiertage!$A$8:$A$19,0))*IF(OR(S5&lt;$M$3,S5&gt;$B$11),0,INDEX($M$4:$N$10,WEEKDAY(S5,2),(S5&gt;=$M$3)*(S5&lt;$N$3)+2*(S5&gt;=$N$3)*(S5&lt;=$BU$36))))</f>
        <v>0</v>
      </c>
      <c r="BC5" s="83"/>
      <c r="BD5" s="13" cm="1">
        <f t="array" ref="BD5">IF($B$11="",ISERROR(MATCH(U5,[1]Feiertage!$A$8:$A$19,0))*IF(OR(U5&lt;$M$3,U5&gt;$BU$36),0,INDEX($M$4:$N$10,WEEKDAY(U5,2),(U5&gt;=$M$3)*(U5&lt;$N$3)+2*(U5&gt;=$N$3)*(U5&lt;=$BU$36))),ISERROR(MATCH(U5,[1]Feiertage!$A$8:$A$19,0))*IF(OR(U5&lt;$M$3,U5&gt;$B$11),0,INDEX($M$4:$N$10,WEEKDAY(U5,2),(U5&gt;=$M$3)*(U5&lt;$N$3)+2*(U5&gt;=$N$3)*(U5&lt;=$BU$36))))</f>
        <v>0</v>
      </c>
      <c r="BE5" s="83"/>
      <c r="BF5" s="13" cm="1">
        <f t="array" ref="BF5">IF($B$11="",ISERROR(MATCH(W5,[1]Feiertage!$A$8:$A$19,0))*IF(OR(W5&lt;$M$3,W5&gt;$BU$36),0,INDEX($M$4:$N$10,WEEKDAY(W5,2),(W5&gt;=$M$3)*(W5&lt;$N$3)+2*(W5&gt;=$N$3)*(W5&lt;=$BU$36))),ISERROR(MATCH(W5,[1]Feiertage!$A$8:$A$19,0))*IF(OR(W5&lt;$M$3,W5&gt;$B$11),0,INDEX($M$4:$N$10,WEEKDAY(W5,2),(W5&gt;=$M$3)*(W5&lt;$N$3)+2*(W5&gt;=$N$3)*(W5&lt;=$BU$36))))</f>
        <v>4</v>
      </c>
      <c r="BG5" s="83"/>
      <c r="BH5" s="13" cm="1">
        <f t="array" ref="BH5">IF($B$11="",ISERROR(MATCH(Y5,[1]Feiertage!$A$8:$A$19,0))*IF(OR(Y5&lt;$M$3,Y5&gt;$BU$36),0,INDEX($M$4:$N$10,WEEKDAY(Y5,2),(Y5&gt;=$M$3)*(Y5&lt;$N$3)+2*(Y5&gt;=$N$3)*(Y5&lt;=$BU$36))),ISERROR(MATCH(Y5,[1]Feiertage!$A$8:$A$19,0))*IF(OR(Y5&lt;$M$3,Y5&gt;$B$11),0,INDEX($M$4:$N$10,WEEKDAY(Y5,2),(Y5&gt;=$M$3)*(Y5&lt;$N$3)+2*(Y5&gt;=$N$3)*(Y5&lt;=$BU$36))))</f>
        <v>4</v>
      </c>
      <c r="BI5" s="83"/>
      <c r="BJ5" s="13" cm="1">
        <f t="array" ref="BJ5">IF($B$11="",ISERROR(MATCH(AA5,[1]Feiertage!$A$8:$A$19,0))*IF(OR(AA5&lt;$M$3,AA5&gt;$BU$36),0,INDEX($M$4:$N$10,WEEKDAY(AA5,2),(AA5&gt;=$M$3)*(AA5&lt;$N$3)+2*(AA5&gt;=$N$3)*(AA5&lt;=$BU$36))),ISERROR(MATCH(AA5,[1]Feiertage!$A$8:$A$19,0))*IF(OR(AA5&lt;$M$3,AA5&gt;$B$11),0,INDEX($M$4:$N$10,WEEKDAY(AA5,2),(AA5&gt;=$M$3)*(AA5&lt;$N$3)+2*(AA5&gt;=$N$3)*(AA5&lt;=$BU$36))))</f>
        <v>0</v>
      </c>
      <c r="BK5" s="83"/>
      <c r="BL5" s="13" cm="1">
        <f t="array" ref="BL5">IF($B$11="",ISERROR(MATCH(AC5,[1]Feiertage!$A$8:$A$19,0))*IF(OR(AC5&lt;$M$3,AC5&gt;$BU$36),0,INDEX($M$4:$N$10,WEEKDAY(AC5,2),(AC5&gt;=$M$3)*(AC5&lt;$N$3)+2*(AC5&gt;=$N$3)*(AC5&lt;=$BU$36))),ISERROR(MATCH(AC5,[1]Feiertage!$A$8:$A$19,0))*IF(OR(AC5&lt;$M$3,AC5&gt;$B$11),0,INDEX($M$4:$N$10,WEEKDAY(AC5,2),(AC5&gt;=$M$3)*(AC5&lt;$N$3)+2*(AC5&gt;=$N$3)*(AC5&lt;=$BU$36))))</f>
        <v>4</v>
      </c>
      <c r="BM5" s="83"/>
      <c r="BN5" s="13" cm="1">
        <f t="array" ref="BN5">IF($B$11="",ISERROR(MATCH(AE5,[1]Feiertage!$A$8:$A$19,0))*IF(OR(AE5&lt;$M$3,AE5&gt;$BU$36),0,INDEX($M$4:$N$10,WEEKDAY(AE5,2),(AE5&gt;=$M$3)*(AE5&lt;$N$3)+2*(AE5&gt;=$N$3)*(AE5&lt;=$BU$36))),ISERROR(MATCH(AE5,[1]Feiertage!$A$8:$A$19,0))*IF(OR(AE5&lt;$M$3,AE5&gt;$B$11),0,INDEX($M$4:$N$10,WEEKDAY(AE5,2),(AE5&gt;=$M$3)*(AE5&lt;$N$3)+2*(AE5&gt;=$N$3)*(AE5&lt;=$BU$36))))</f>
        <v>4</v>
      </c>
      <c r="BO5" s="83"/>
      <c r="BP5" s="13" cm="1">
        <f t="array" ref="BP5">IF($B$11="",ISERROR(MATCH(AG5,[1]Feiertage!$A$8:$A$19,0))*IF(OR(AG5&lt;$M$3,AG5&gt;$BU$36),0,INDEX($M$4:$N$10,WEEKDAY(AG5,2),(AG5&gt;=$M$3)*(AG5&lt;$N$3)+2*(AG5&gt;=$N$3)*(AG5&lt;=$BU$36))),ISERROR(MATCH(AG5,[1]Feiertage!$A$8:$A$19,0))*IF(OR(AG5&lt;$M$3,AG5&gt;$B$11),0,INDEX($M$4:$N$10,WEEKDAY(AG5,2),(AG5&gt;=$M$3)*(AG5&lt;$N$3)+2*(AG5&gt;=$N$3)*(AG5&lt;=$BU$36))))</f>
        <v>0</v>
      </c>
      <c r="BQ5" s="83"/>
      <c r="BR5" s="13" cm="1">
        <f t="array" ref="BR5">IF($B$11="",ISERROR(MATCH(AI5,[1]Feiertage!$A$8:$A$19,0))*IF(OR(AI5&lt;$M$3,AI5&gt;$BU$36),0,INDEX($M$4:$N$10,WEEKDAY(AI5,2),(AI5&gt;=$M$3)*(AI5&lt;$N$3)+2*(AI5&gt;=$N$3)*(AI5&lt;=$BU$36))),ISERROR(MATCH(AI5,[1]Feiertage!$A$8:$A$19,0))*IF(OR(AI5&lt;$M$3,AI5&gt;$B$11),0,INDEX($M$4:$N$10,WEEKDAY(AI5,2),(AI5&gt;=$M$3)*(AI5&lt;$N$3)+2*(AI5&gt;=$N$3)*(AI5&lt;=$BU$36))))</f>
        <v>4</v>
      </c>
      <c r="BS5" s="83"/>
      <c r="BT5" s="13" cm="1">
        <f t="array" ref="BT5">IF($B$11="",ISERROR(MATCH(AK5,[1]Feiertage!$A$8:$A$19,0))*IF(OR(AK5&lt;$M$3,AK5&gt;$BU$36),0,INDEX($M$4:$N$10,WEEKDAY(AK5,2),(AK5&gt;=$M$3)*(AK5&lt;$N$3)+2*(AK5&gt;=$N$3)*(AK5&lt;=$BU$36))),ISERROR(MATCH(AK5,[1]Feiertage!$A$8:$A$19,0))*IF(OR(AK5&lt;$M$3,AK5&gt;$B$11),0,INDEX($M$4:$N$10,WEEKDAY(AK5,2),(AK5&gt;=$M$3)*(AK5&lt;$N$3)+2*(AK5&gt;=$N$3)*(AK5&lt;=$BU$36))))</f>
        <v>4</v>
      </c>
      <c r="BU5" s="83"/>
      <c r="BV5" s="13" cm="1">
        <f t="array" ref="BV5">IF($B$11="",ISERROR(MATCH(AM5,[1]Feiertage!$A$8:$A$19,0))*IF(OR(AM5&lt;$M$3,AM5&gt;$BU$36),0,INDEX($M$4:$N$10,WEEKDAY(AM5,2),(AM5&gt;=$M$3)*(AM5&lt;$N$3)+2*(AM5&gt;=$N$3)*(AM5&lt;=$BU$36))),ISERROR(MATCH(AM5,[1]Feiertage!$A$8:$A$19,0))*IF(OR(AM5&lt;$M$3,AM5&gt;$B$11),0,INDEX($M$4:$N$10,WEEKDAY(AM5,2),(AM5&gt;=$M$3)*(AM5&lt;$N$3)+2*(AM5&gt;=$N$3)*(AM5&lt;=$BU$36))))</f>
        <v>0</v>
      </c>
      <c r="BW5" s="84"/>
      <c r="BZ5" s="162"/>
      <c r="CA5" s="13" cm="1">
        <f t="array" ref="CA5">IF($B$11="",ISERROR(MATCH(Q5,$AO$3:$AQ$3,0))*IF(OR(Q5&lt;$M$3,Q5&gt;$BU$36),0,INDEX($M$4:$N$10,WEEKDAY(Q5,2),(Q5&gt;=$M$3)*(Q5&lt;$N$3)+2*(Q5&gt;=$N$3)*(Q5&lt;=$BU$36))),ISERROR(MATCH(Q5,$AO$3:$AQ$3,0))*IF(OR(Q5&lt;$M$3,Q5&gt;$B$11),0,INDEX($M$4:$N$10,WEEKDAY(Q5,2),(Q5&gt;=$M$3)*(Q5&lt;$N$3)+2*(Q5&gt;=$N$3)*(Q5&lt;=$BU$36))))</f>
        <v>0</v>
      </c>
      <c r="CB5" s="83"/>
      <c r="CC5" s="13" cm="1">
        <f t="array" ref="CC5">IF($B$11="",ISERROR(MATCH(S5,$AO$3:$AQ$3,0))*IF(OR(S5&lt;$M$3,S5&gt;$BU$36),0,INDEX($M$4:$N$10,WEEKDAY(S5,2),(S5&gt;=$M$3)*(S5&lt;$N$3)+2*(S5&gt;=$N$3)*(S5&lt;=$BU$36))),ISERROR(MATCH(S5,$AO$3:$AQ$3,0))*IF(OR(S5&lt;$M$3,S5&gt;$B$11),0,INDEX($M$4:$N$10,WEEKDAY(S5,2),(S5&gt;=$M$3)*(S5&lt;$N$3)+2*(S5&gt;=$N$3)*(S5&lt;=$BU$36))))</f>
        <v>0</v>
      </c>
      <c r="CD5" s="83"/>
      <c r="CE5" s="13" cm="1">
        <f t="array" ref="CE5">IF($B$11="",ISERROR(MATCH(U5,$AO$3:$AQ$3,0))*IF(OR(U5&lt;$M$3,U5&gt;$BU$36),0,INDEX($M$4:$N$10,WEEKDAY(U5,2),(U5&gt;=$M$3)*(U5&lt;$N$3)+2*(U5&gt;=$N$3)*(U5&lt;=$BU$36))),ISERROR(MATCH(U5,$AO$3:$AQ$3,0))*IF(OR(U5&lt;$M$3,U5&gt;$B$11),0,INDEX($M$4:$N$10,WEEKDAY(U5,2),(U5&gt;=$M$3)*(U5&lt;$N$3)+2*(U5&gt;=$N$3)*(U5&lt;=$BU$36))))</f>
        <v>0</v>
      </c>
      <c r="CF5" s="83"/>
      <c r="CG5" s="13" cm="1">
        <f t="array" ref="CG5">IF($B$11="",ISERROR(MATCH(W5,$AO$3:$AQ$3,0))*IF(OR(W5&lt;$M$3,W5&gt;$BU$36),0,INDEX($M$4:$N$10,WEEKDAY(W5,2),(W5&gt;=$M$3)*(W5&lt;$N$3)+2*(W5&gt;=$N$3)*(W5&lt;=$BU$36))),ISERROR(MATCH(W5,$AO$3:$AQ$3,0))*IF(OR(W5&lt;$M$3,W5&gt;$B$11),0,INDEX($M$4:$N$10,WEEKDAY(W5,2),(W5&gt;=$M$3)*(W5&lt;$N$3)+2*(W5&gt;=$N$3)*(W5&lt;=$BU$36))))</f>
        <v>4</v>
      </c>
      <c r="CH5" s="83"/>
      <c r="CI5" s="13" cm="1">
        <f t="array" ref="CI5">IF($B$11="",ISERROR(MATCH(Y5,$AO$3:$AQ$3,0))*IF(OR(Y5&lt;$M$3,Y5&gt;$BU$36),0,INDEX($M$4:$N$10,WEEKDAY(Y5,2),(Y5&gt;=$M$3)*(Y5&lt;$N$3)+2*(Y5&gt;=$N$3)*(Y5&lt;=$BU$36))),ISERROR(MATCH(Y5,$AO$3:$AQ$3,0))*IF(OR(Y5&lt;$M$3,Y5&gt;$B$11),0,INDEX($M$4:$N$10,WEEKDAY(Y5,2),(Y5&gt;=$M$3)*(Y5&lt;$N$3)+2*(Y5&gt;=$N$3)*(Y5&lt;=$BU$36))))</f>
        <v>4</v>
      </c>
      <c r="CJ5" s="83"/>
      <c r="CK5" s="13" cm="1">
        <f t="array" ref="CK5">IF($B$11="",ISERROR(MATCH(AA5,$AO$3:$AQ$3,0))*IF(OR(AA5&lt;$M$3,AA5&gt;$BU$36),0,INDEX($M$4:$N$10,WEEKDAY(AA5,2),(AA5&gt;=$M$3)*(AA5&lt;$N$3)+2*(AA5&gt;=$N$3)*(AA5&lt;=$BU$36))),ISERROR(MATCH(AA5,$AO$3:$AQ$3,0))*IF(OR(AA5&lt;$M$3,AA5&gt;$B$11),0,INDEX($M$4:$N$10,WEEKDAY(AA5,2),(AA5&gt;=$M$3)*(AA5&lt;$N$3)+2*(AA5&gt;=$N$3)*(AA5&lt;=$BU$36))))</f>
        <v>0</v>
      </c>
      <c r="CL5" s="83"/>
      <c r="CM5" s="13" cm="1">
        <f t="array" ref="CM5">IF($B$11="",ISERROR(MATCH(AC5,$AO$3:$AQ$3,0))*IF(OR(AC5&lt;$M$3,AC5&gt;$BU$36),0,INDEX($M$4:$N$10,WEEKDAY(AC5,2),(AC5&gt;=$M$3)*(AC5&lt;$N$3)+2*(AC5&gt;=$N$3)*(AC5&lt;=$BU$36))),ISERROR(MATCH(AC5,$AO$3:$AQ$3,0))*IF(OR(AC5&lt;$M$3,AC5&gt;$B$11),0,INDEX($M$4:$N$10,WEEKDAY(AC5,2),(AC5&gt;=$M$3)*(AC5&lt;$N$3)+2*(AC5&gt;=$N$3)*(AC5&lt;=$BU$36))))</f>
        <v>4</v>
      </c>
      <c r="CN5" s="83"/>
      <c r="CO5" s="13" cm="1">
        <f t="array" ref="CO5">IF($B$11="",ISERROR(MATCH(AE5,$AO$3:$AQ$3,0))*IF(OR(AE5&lt;$M$3,AE5&gt;$BU$36),0,INDEX($M$4:$N$10,WEEKDAY(AE5,2),(AE5&gt;=$M$3)*(AE5&lt;$N$3)+2*(AE5&gt;=$N$3)*(AE5&lt;=$BU$36))),ISERROR(MATCH(AE5,$AO$3:$AQ$3,0))*IF(OR(AE5&lt;$M$3,AE5&gt;$B$11),0,INDEX($M$4:$N$10,WEEKDAY(AE5,2),(AE5&gt;=$M$3)*(AE5&lt;$N$3)+2*(AE5&gt;=$N$3)*(AE5&lt;=$BU$36))))</f>
        <v>4</v>
      </c>
      <c r="CP5" s="83"/>
      <c r="CQ5" s="13" cm="1">
        <f t="array" ref="CQ5">IF($B$11="",ISERROR(MATCH(AG5,$AO$3:$AQ$3,0))*IF(OR(AG5&lt;$M$3,AG5&gt;$BU$36),0,INDEX($M$4:$N$10,WEEKDAY(AG5,2),(AG5&gt;=$M$3)*(AG5&lt;$N$3)+2*(AG5&gt;=$N$3)*(AG5&lt;=$BU$36))),ISERROR(MATCH(AG5,$AO$3:$AQ$3,0))*IF(OR(AG5&lt;$M$3,AG5&gt;$B$11),0,INDEX($M$4:$N$10,WEEKDAY(AG5,2),(AG5&gt;=$M$3)*(AG5&lt;$N$3)+2*(AG5&gt;=$N$3)*(AG5&lt;=$BU$36))))</f>
        <v>0</v>
      </c>
      <c r="CR5" s="83"/>
      <c r="CS5" s="13" cm="1">
        <f t="array" ref="CS5">IF($B$11="",ISERROR(MATCH(AI5,$AO$3:$AQ$3,0))*IF(OR(AI5&lt;$M$3,AI5&gt;$BU$36),0,INDEX($M$4:$N$10,WEEKDAY(AI5,2),(AI5&gt;=$M$3)*(AI5&lt;$N$3)+2*(AI5&gt;=$N$3)*(AI5&lt;=$BU$36))),ISERROR(MATCH(AI5,$AO$3:$AQ$3,0))*IF(OR(AI5&lt;$M$3,AI5&gt;$BU$36),0,INDEX($M$4:$N$10,WEEKDAY(AI5,2),(AI5&gt;=$M$3)*(AI5&lt;$N$3)+2*(AI5&gt;=$N$3)*(AI5&lt;=$BU$36))))</f>
        <v>4</v>
      </c>
      <c r="CT5" s="83"/>
      <c r="CU5" s="13" cm="1">
        <f t="array" ref="CU5">IF($B$11="",ISERROR(MATCH(AK5,$AO$3:$AQ$3,0))*IF(OR(AK5&lt;$M$3,AK5&gt;$BU$36),0,INDEX($M$4:$N$10,WEEKDAY(AK5,2),(AK5&gt;=$M$3)*(AK5&lt;$N$3)+2*(AK5&gt;=$N$3)*(AK5&lt;=$BU$36))),ISERROR(MATCH(AK5,$AO$3:$AQ$3,0))*IF(OR(AK5&lt;$M$3,AK5&gt;$B$11),0,INDEX($M$4:$N$10,WEEKDAY(AK5,2),(AK5&gt;=$M$3)*(AK5&lt;$N$3)+2*(AK5&gt;=$N$3)*(AK5&lt;=$BU$36))))</f>
        <v>4</v>
      </c>
      <c r="CV5" s="83"/>
      <c r="CW5" s="13" cm="1">
        <f t="array" ref="CW5">IF($B$11="",ISERROR(MATCH(AM5,$AO$3:$AQ$3,0))*IF(OR(AM5&lt;$M$3,AM5&gt;$BU$36),0,INDEX($M$4:$N$10,WEEKDAY(AM5,2),(AM5&gt;=$M$3)*(AM5&lt;$N$3)+2*(AM5&gt;=$N$3)*(AM5&lt;=$BU$36))),ISERROR(MATCH(AM5,$AO$3:$AQ$3,0))*IF(OR(AM5&lt;$M$3,AM5&gt;$B$11),0,INDEX($M$4:$N$10,WEEKDAY(AM5,2),(AM5&gt;=$M$3)*(AM5&lt;$N$3)+2*(AM5&gt;=$N$3)*(AM5&lt;=$BU$36))))</f>
        <v>0</v>
      </c>
      <c r="CX5" s="84"/>
    </row>
    <row r="6" spans="1:102" ht="14.45" customHeight="1" x14ac:dyDescent="0.25">
      <c r="A6" s="90" t="s">
        <v>42</v>
      </c>
      <c r="B6" s="342"/>
      <c r="C6" s="342"/>
      <c r="D6" s="361"/>
      <c r="E6" s="361"/>
      <c r="F6" s="79"/>
      <c r="G6" s="19"/>
      <c r="H6" s="379"/>
      <c r="I6" s="379"/>
      <c r="K6" s="346" t="s">
        <v>43</v>
      </c>
      <c r="L6" s="347"/>
      <c r="M6" s="17">
        <v>4</v>
      </c>
      <c r="N6" s="18"/>
      <c r="P6" s="11">
        <f t="shared" si="1"/>
        <v>44566</v>
      </c>
      <c r="Q6" s="12">
        <f t="shared" si="3"/>
        <v>44566</v>
      </c>
      <c r="R6" s="11">
        <f t="shared" si="3"/>
        <v>44597</v>
      </c>
      <c r="S6" s="12">
        <f t="shared" si="3"/>
        <v>44597</v>
      </c>
      <c r="T6" s="11">
        <f t="shared" si="3"/>
        <v>44625</v>
      </c>
      <c r="U6" s="12">
        <f t="shared" si="3"/>
        <v>44625</v>
      </c>
      <c r="V6" s="11">
        <f t="shared" si="3"/>
        <v>44656</v>
      </c>
      <c r="W6" s="12">
        <f t="shared" si="3"/>
        <v>44656</v>
      </c>
      <c r="X6" s="11">
        <f t="shared" si="3"/>
        <v>44686</v>
      </c>
      <c r="Y6" s="12">
        <f t="shared" si="3"/>
        <v>44686</v>
      </c>
      <c r="Z6" s="11">
        <f t="shared" si="3"/>
        <v>44717</v>
      </c>
      <c r="AA6" s="12">
        <f t="shared" si="3"/>
        <v>44717</v>
      </c>
      <c r="AB6" s="11">
        <f t="shared" si="3"/>
        <v>44747</v>
      </c>
      <c r="AC6" s="12">
        <f t="shared" si="3"/>
        <v>44747</v>
      </c>
      <c r="AD6" s="11">
        <f t="shared" si="3"/>
        <v>44778</v>
      </c>
      <c r="AE6" s="12">
        <f t="shared" si="3"/>
        <v>44778</v>
      </c>
      <c r="AF6" s="11">
        <f t="shared" si="3"/>
        <v>44809</v>
      </c>
      <c r="AG6" s="12">
        <f t="shared" si="3"/>
        <v>44809</v>
      </c>
      <c r="AH6" s="11">
        <f t="shared" si="3"/>
        <v>44839</v>
      </c>
      <c r="AI6" s="12">
        <f t="shared" si="3"/>
        <v>44839</v>
      </c>
      <c r="AJ6" s="11">
        <f t="shared" si="3"/>
        <v>44870</v>
      </c>
      <c r="AK6" s="12">
        <f t="shared" si="3"/>
        <v>44870</v>
      </c>
      <c r="AL6" s="11">
        <f t="shared" si="3"/>
        <v>44900</v>
      </c>
      <c r="AM6" s="12">
        <f t="shared" si="3"/>
        <v>44900</v>
      </c>
      <c r="AO6" s="322"/>
      <c r="AP6" s="322"/>
      <c r="AQ6" s="303"/>
      <c r="AR6" s="303"/>
      <c r="AT6" s="303"/>
      <c r="AU6" s="303"/>
      <c r="AV6" s="303"/>
      <c r="AW6" s="303"/>
      <c r="AY6" s="162"/>
      <c r="AZ6" s="13" cm="1">
        <f t="array" ref="AZ6">IF($B$11="",ISERROR(MATCH(Q6,[1]Feiertage!$A$8:$A$19,0))*IF(OR(Q6&lt;$M$3,Q6&gt;$BU$36),0,INDEX($M$4:$N$10,WEEKDAY(Q6,2),(Q6&gt;=$M$3)*(Q6&lt;$N$3)+2*(Q6&gt;=$N$3)*(Q6&lt;=$BU$36))),ISERROR(MATCH(Q6,[1]Feiertage!$A$8:$A$19,0))*IF(OR(Q6&lt;$M$3,Q6&gt;$B$11),0,INDEX($M$4:$N$10,WEEKDAY(Q6,2),(Q6&gt;=$M$3)*(Q6&lt;$N$3)+2*(Q6&gt;=$N$3)*(Q6&lt;=$BU$36))))</f>
        <v>0</v>
      </c>
      <c r="BA6" s="83"/>
      <c r="BB6" s="13" cm="1">
        <f t="array" ref="BB6">IF($B$11="",ISERROR(MATCH(S6,[1]Feiertage!$A$8:$A$19,0))*IF(OR(S6&lt;$M$3,S6&gt;$BU$36),0,INDEX($M$4:$N$10,WEEKDAY(S6,2),(S6&gt;=$M$3)*(S6&lt;$N$3)+2*(S6&gt;=$N$3)*(S6&lt;=$BU$36))),ISERROR(MATCH(S6,[1]Feiertage!$A$8:$A$19,0))*IF(OR(S6&lt;$M$3,S6&gt;$B$11),0,INDEX($M$4:$N$10,WEEKDAY(S6,2),(S6&gt;=$M$3)*(S6&lt;$N$3)+2*(S6&gt;=$N$3)*(S6&lt;=$BU$36))))</f>
        <v>0</v>
      </c>
      <c r="BC6" s="83"/>
      <c r="BD6" s="13" cm="1">
        <f t="array" ref="BD6">IF($B$11="",ISERROR(MATCH(U6,[1]Feiertage!$A$8:$A$19,0))*IF(OR(U6&lt;$M$3,U6&gt;$BU$36),0,INDEX($M$4:$N$10,WEEKDAY(U6,2),(U6&gt;=$M$3)*(U6&lt;$N$3)+2*(U6&gt;=$N$3)*(U6&lt;=$BU$36))),ISERROR(MATCH(U6,[1]Feiertage!$A$8:$A$19,0))*IF(OR(U6&lt;$M$3,U6&gt;$B$11),0,INDEX($M$4:$N$10,WEEKDAY(U6,2),(U6&gt;=$M$3)*(U6&lt;$N$3)+2*(U6&gt;=$N$3)*(U6&lt;=$BU$36))))</f>
        <v>0</v>
      </c>
      <c r="BE6" s="83"/>
      <c r="BF6" s="13" cm="1">
        <f t="array" ref="BF6">IF($B$11="",ISERROR(MATCH(W6,[1]Feiertage!$A$8:$A$19,0))*IF(OR(W6&lt;$M$3,W6&gt;$BU$36),0,INDEX($M$4:$N$10,WEEKDAY(W6,2),(W6&gt;=$M$3)*(W6&lt;$N$3)+2*(W6&gt;=$N$3)*(W6&lt;=$BU$36))),ISERROR(MATCH(W6,[1]Feiertage!$A$8:$A$19,0))*IF(OR(W6&lt;$M$3,W6&gt;$B$11),0,INDEX($M$4:$N$10,WEEKDAY(W6,2),(W6&gt;=$M$3)*(W6&lt;$N$3)+2*(W6&gt;=$N$3)*(W6&lt;=$BU$36))))</f>
        <v>4</v>
      </c>
      <c r="BG6" s="83"/>
      <c r="BH6" s="13" cm="1">
        <f t="array" ref="BH6">IF($B$11="",ISERROR(MATCH(Y6,[1]Feiertage!$A$8:$A$19,0))*IF(OR(Y6&lt;$M$3,Y6&gt;$BU$36),0,INDEX($M$4:$N$10,WEEKDAY(Y6,2),(Y6&gt;=$M$3)*(Y6&lt;$N$3)+2*(Y6&gt;=$N$3)*(Y6&lt;=$BU$36))),ISERROR(MATCH(Y6,[1]Feiertage!$A$8:$A$19,0))*IF(OR(Y6&lt;$M$3,Y6&gt;$B$11),0,INDEX($M$4:$N$10,WEEKDAY(Y6,2),(Y6&gt;=$M$3)*(Y6&lt;$N$3)+2*(Y6&gt;=$N$3)*(Y6&lt;=$BU$36))))</f>
        <v>4</v>
      </c>
      <c r="BI6" s="83"/>
      <c r="BJ6" s="13" cm="1">
        <f t="array" ref="BJ6">IF($B$11="",ISERROR(MATCH(AA6,[1]Feiertage!$A$8:$A$19,0))*IF(OR(AA6&lt;$M$3,AA6&gt;$BU$36),0,INDEX($M$4:$N$10,WEEKDAY(AA6,2),(AA6&gt;=$M$3)*(AA6&lt;$N$3)+2*(AA6&gt;=$N$3)*(AA6&lt;=$BU$36))),ISERROR(MATCH(AA6,[1]Feiertage!$A$8:$A$19,0))*IF(OR(AA6&lt;$M$3,AA6&gt;$B$11),0,INDEX($M$4:$N$10,WEEKDAY(AA6,2),(AA6&gt;=$M$3)*(AA6&lt;$N$3)+2*(AA6&gt;=$N$3)*(AA6&lt;=$BU$36))))</f>
        <v>0</v>
      </c>
      <c r="BK6" s="83"/>
      <c r="BL6" s="13" cm="1">
        <f t="array" ref="BL6">IF($B$11="",ISERROR(MATCH(AC6,[1]Feiertage!$A$8:$A$19,0))*IF(OR(AC6&lt;$M$3,AC6&gt;$BU$36),0,INDEX($M$4:$N$10,WEEKDAY(AC6,2),(AC6&gt;=$M$3)*(AC6&lt;$N$3)+2*(AC6&gt;=$N$3)*(AC6&lt;=$BU$36))),ISERROR(MATCH(AC6,[1]Feiertage!$A$8:$A$19,0))*IF(OR(AC6&lt;$M$3,AC6&gt;$B$11),0,INDEX($M$4:$N$10,WEEKDAY(AC6,2),(AC6&gt;=$M$3)*(AC6&lt;$N$3)+2*(AC6&gt;=$N$3)*(AC6&lt;=$BU$36))))</f>
        <v>4</v>
      </c>
      <c r="BM6" s="83"/>
      <c r="BN6" s="13" cm="1">
        <f t="array" ref="BN6">IF($B$11="",ISERROR(MATCH(AE6,[1]Feiertage!$A$8:$A$19,0))*IF(OR(AE6&lt;$M$3,AE6&gt;$BU$36),0,INDEX($M$4:$N$10,WEEKDAY(AE6,2),(AE6&gt;=$M$3)*(AE6&lt;$N$3)+2*(AE6&gt;=$N$3)*(AE6&lt;=$BU$36))),ISERROR(MATCH(AE6,[1]Feiertage!$A$8:$A$19,0))*IF(OR(AE6&lt;$M$3,AE6&gt;$B$11),0,INDEX($M$4:$N$10,WEEKDAY(AE6,2),(AE6&gt;=$M$3)*(AE6&lt;$N$3)+2*(AE6&gt;=$N$3)*(AE6&lt;=$BU$36))))</f>
        <v>4</v>
      </c>
      <c r="BO6" s="83"/>
      <c r="BP6" s="13" cm="1">
        <f t="array" ref="BP6">IF($B$11="",ISERROR(MATCH(AG6,[1]Feiertage!$A$8:$A$19,0))*IF(OR(AG6&lt;$M$3,AG6&gt;$BU$36),0,INDEX($M$4:$N$10,WEEKDAY(AG6,2),(AG6&gt;=$M$3)*(AG6&lt;$N$3)+2*(AG6&gt;=$N$3)*(AG6&lt;=$BU$36))),ISERROR(MATCH(AG6,[1]Feiertage!$A$8:$A$19,0))*IF(OR(AG6&lt;$M$3,AG6&gt;$B$11),0,INDEX($M$4:$N$10,WEEKDAY(AG6,2),(AG6&gt;=$M$3)*(AG6&lt;$N$3)+2*(AG6&gt;=$N$3)*(AG6&lt;=$BU$36))))</f>
        <v>4</v>
      </c>
      <c r="BQ6" s="83"/>
      <c r="BR6" s="13" cm="1">
        <f t="array" ref="BR6">IF($B$11="",ISERROR(MATCH(AI6,[1]Feiertage!$A$8:$A$19,0))*IF(OR(AI6&lt;$M$3,AI6&gt;$BU$36),0,INDEX($M$4:$N$10,WEEKDAY(AI6,2),(AI6&gt;=$M$3)*(AI6&lt;$N$3)+2*(AI6&gt;=$N$3)*(AI6&lt;=$BU$36))),ISERROR(MATCH(AI6,[1]Feiertage!$A$8:$A$19,0))*IF(OR(AI6&lt;$M$3,AI6&gt;$B$11),0,INDEX($M$4:$N$10,WEEKDAY(AI6,2),(AI6&gt;=$M$3)*(AI6&lt;$N$3)+2*(AI6&gt;=$N$3)*(AI6&lt;=$BU$36))))</f>
        <v>4</v>
      </c>
      <c r="BS6" s="83"/>
      <c r="BT6" s="13" cm="1">
        <f t="array" ref="BT6">IF($B$11="",ISERROR(MATCH(AK6,[1]Feiertage!$A$8:$A$19,0))*IF(OR(AK6&lt;$M$3,AK6&gt;$BU$36),0,INDEX($M$4:$N$10,WEEKDAY(AK6,2),(AK6&gt;=$M$3)*(AK6&lt;$N$3)+2*(AK6&gt;=$N$3)*(AK6&lt;=$BU$36))),ISERROR(MATCH(AK6,[1]Feiertage!$A$8:$A$19,0))*IF(OR(AK6&lt;$M$3,AK6&gt;$B$11),0,INDEX($M$4:$N$10,WEEKDAY(AK6,2),(AK6&gt;=$M$3)*(AK6&lt;$N$3)+2*(AK6&gt;=$N$3)*(AK6&lt;=$BU$36))))</f>
        <v>0</v>
      </c>
      <c r="BU6" s="83"/>
      <c r="BV6" s="13" cm="1">
        <f t="array" ref="BV6">IF($B$11="",ISERROR(MATCH(AM6,[1]Feiertage!$A$8:$A$19,0))*IF(OR(AM6&lt;$M$3,AM6&gt;$BU$36),0,INDEX($M$4:$N$10,WEEKDAY(AM6,2),(AM6&gt;=$M$3)*(AM6&lt;$N$3)+2*(AM6&gt;=$N$3)*(AM6&lt;=$BU$36))),ISERROR(MATCH(AM6,[1]Feiertage!$A$8:$A$19,0))*IF(OR(AM6&lt;$M$3,AM6&gt;$B$11),0,INDEX($M$4:$N$10,WEEKDAY(AM6,2),(AM6&gt;=$M$3)*(AM6&lt;$N$3)+2*(AM6&gt;=$N$3)*(AM6&lt;=$BU$36))))</f>
        <v>4</v>
      </c>
      <c r="BW6" s="84"/>
      <c r="BZ6" s="162"/>
      <c r="CA6" s="13" cm="1">
        <f t="array" ref="CA6">IF($B$11="",ISERROR(MATCH(Q6,$AO$3:$AQ$3,0))*IF(OR(Q6&lt;$M$3,Q6&gt;$BU$36),0,INDEX($M$4:$N$10,WEEKDAY(Q6,2),(Q6&gt;=$M$3)*(Q6&lt;$N$3)+2*(Q6&gt;=$N$3)*(Q6&lt;=$BU$36))),ISERROR(MATCH(Q6,$AO$3:$AQ$3,0))*IF(OR(Q6&lt;$M$3,Q6&gt;$B$11),0,INDEX($M$4:$N$10,WEEKDAY(Q6,2),(Q6&gt;=$M$3)*(Q6&lt;$N$3)+2*(Q6&gt;=$N$3)*(Q6&lt;=$BU$36))))</f>
        <v>0</v>
      </c>
      <c r="CB6" s="83"/>
      <c r="CC6" s="13" cm="1">
        <f t="array" ref="CC6">IF($B$11="",ISERROR(MATCH(S6,$AO$3:$AQ$3,0))*IF(OR(S6&lt;$M$3,S6&gt;$BU$36),0,INDEX($M$4:$N$10,WEEKDAY(S6,2),(S6&gt;=$M$3)*(S6&lt;$N$3)+2*(S6&gt;=$N$3)*(S6&lt;=$BU$36))),ISERROR(MATCH(S6,$AO$3:$AQ$3,0))*IF(OR(S6&lt;$M$3,S6&gt;$B$11),0,INDEX($M$4:$N$10,WEEKDAY(S6,2),(S6&gt;=$M$3)*(S6&lt;$N$3)+2*(S6&gt;=$N$3)*(S6&lt;=$BU$36))))</f>
        <v>0</v>
      </c>
      <c r="CD6" s="83"/>
      <c r="CE6" s="13" cm="1">
        <f t="array" ref="CE6">IF($B$11="",ISERROR(MATCH(U6,$AO$3:$AQ$3,0))*IF(OR(U6&lt;$M$3,U6&gt;$BU$36),0,INDEX($M$4:$N$10,WEEKDAY(U6,2),(U6&gt;=$M$3)*(U6&lt;$N$3)+2*(U6&gt;=$N$3)*(U6&lt;=$BU$36))),ISERROR(MATCH(U6,$AO$3:$AQ$3,0))*IF(OR(U6&lt;$M$3,U6&gt;$B$11),0,INDEX($M$4:$N$10,WEEKDAY(U6,2),(U6&gt;=$M$3)*(U6&lt;$N$3)+2*(U6&gt;=$N$3)*(U6&lt;=$BU$36))))</f>
        <v>0</v>
      </c>
      <c r="CF6" s="83"/>
      <c r="CG6" s="13" cm="1">
        <f t="array" ref="CG6">IF($B$11="",ISERROR(MATCH(W6,$AO$3:$AQ$3,0))*IF(OR(W6&lt;$M$3,W6&gt;$BU$36),0,INDEX($M$4:$N$10,WEEKDAY(W6,2),(W6&gt;=$M$3)*(W6&lt;$N$3)+2*(W6&gt;=$N$3)*(W6&lt;=$BU$36))),ISERROR(MATCH(W6,$AO$3:$AQ$3,0))*IF(OR(W6&lt;$M$3,W6&gt;$B$11),0,INDEX($M$4:$N$10,WEEKDAY(W6,2),(W6&gt;=$M$3)*(W6&lt;$N$3)+2*(W6&gt;=$N$3)*(W6&lt;=$BU$36))))</f>
        <v>4</v>
      </c>
      <c r="CH6" s="83"/>
      <c r="CI6" s="13" cm="1">
        <f t="array" ref="CI6">IF($B$11="",ISERROR(MATCH(Y6,$AO$3:$AQ$3,0))*IF(OR(Y6&lt;$M$3,Y6&gt;$BU$36),0,INDEX($M$4:$N$10,WEEKDAY(Y6,2),(Y6&gt;=$M$3)*(Y6&lt;$N$3)+2*(Y6&gt;=$N$3)*(Y6&lt;=$BU$36))),ISERROR(MATCH(Y6,$AO$3:$AQ$3,0))*IF(OR(Y6&lt;$M$3,Y6&gt;$B$11),0,INDEX($M$4:$N$10,WEEKDAY(Y6,2),(Y6&gt;=$M$3)*(Y6&lt;$N$3)+2*(Y6&gt;=$N$3)*(Y6&lt;=$BU$36))))</f>
        <v>4</v>
      </c>
      <c r="CJ6" s="83"/>
      <c r="CK6" s="13" cm="1">
        <f t="array" ref="CK6">IF($B$11="",ISERROR(MATCH(AA6,$AO$3:$AQ$3,0))*IF(OR(AA6&lt;$M$3,AA6&gt;$BU$36),0,INDEX($M$4:$N$10,WEEKDAY(AA6,2),(AA6&gt;=$M$3)*(AA6&lt;$N$3)+2*(AA6&gt;=$N$3)*(AA6&lt;=$BU$36))),ISERROR(MATCH(AA6,$AO$3:$AQ$3,0))*IF(OR(AA6&lt;$M$3,AA6&gt;$B$11),0,INDEX($M$4:$N$10,WEEKDAY(AA6,2),(AA6&gt;=$M$3)*(AA6&lt;$N$3)+2*(AA6&gt;=$N$3)*(AA6&lt;=$BU$36))))</f>
        <v>0</v>
      </c>
      <c r="CL6" s="83"/>
      <c r="CM6" s="13" cm="1">
        <f t="array" ref="CM6">IF($B$11="",ISERROR(MATCH(AC6,$AO$3:$AQ$3,0))*IF(OR(AC6&lt;$M$3,AC6&gt;$BU$36),0,INDEX($M$4:$N$10,WEEKDAY(AC6,2),(AC6&gt;=$M$3)*(AC6&lt;$N$3)+2*(AC6&gt;=$N$3)*(AC6&lt;=$BU$36))),ISERROR(MATCH(AC6,$AO$3:$AQ$3,0))*IF(OR(AC6&lt;$M$3,AC6&gt;$B$11),0,INDEX($M$4:$N$10,WEEKDAY(AC6,2),(AC6&gt;=$M$3)*(AC6&lt;$N$3)+2*(AC6&gt;=$N$3)*(AC6&lt;=$BU$36))))</f>
        <v>4</v>
      </c>
      <c r="CN6" s="83"/>
      <c r="CO6" s="13" cm="1">
        <f t="array" ref="CO6">IF($B$11="",ISERROR(MATCH(AE6,$AO$3:$AQ$3,0))*IF(OR(AE6&lt;$M$3,AE6&gt;$BU$36),0,INDEX($M$4:$N$10,WEEKDAY(AE6,2),(AE6&gt;=$M$3)*(AE6&lt;$N$3)+2*(AE6&gt;=$N$3)*(AE6&lt;=$BU$36))),ISERROR(MATCH(AE6,$AO$3:$AQ$3,0))*IF(OR(AE6&lt;$M$3,AE6&gt;$B$11),0,INDEX($M$4:$N$10,WEEKDAY(AE6,2),(AE6&gt;=$M$3)*(AE6&lt;$N$3)+2*(AE6&gt;=$N$3)*(AE6&lt;=$BU$36))))</f>
        <v>4</v>
      </c>
      <c r="CP6" s="83"/>
      <c r="CQ6" s="13" cm="1">
        <f t="array" ref="CQ6">IF($B$11="",ISERROR(MATCH(AG6,$AO$3:$AQ$3,0))*IF(OR(AG6&lt;$M$3,AG6&gt;$BU$36),0,INDEX($M$4:$N$10,WEEKDAY(AG6,2),(AG6&gt;=$M$3)*(AG6&lt;$N$3)+2*(AG6&gt;=$N$3)*(AG6&lt;=$BU$36))),ISERROR(MATCH(AG6,$AO$3:$AQ$3,0))*IF(OR(AG6&lt;$M$3,AG6&gt;$B$11),0,INDEX($M$4:$N$10,WEEKDAY(AG6,2),(AG6&gt;=$M$3)*(AG6&lt;$N$3)+2*(AG6&gt;=$N$3)*(AG6&lt;=$BU$36))))</f>
        <v>4</v>
      </c>
      <c r="CR6" s="83"/>
      <c r="CS6" s="13" cm="1">
        <f t="array" ref="CS6">IF($B$11="",ISERROR(MATCH(AI6,$AO$3:$AQ$3,0))*IF(OR(AI6&lt;$M$3,AI6&gt;$BU$36),0,INDEX($M$4:$N$10,WEEKDAY(AI6,2),(AI6&gt;=$M$3)*(AI6&lt;$N$3)+2*(AI6&gt;=$N$3)*(AI6&lt;=$BU$36))),ISERROR(MATCH(AI6,$AO$3:$AQ$3,0))*IF(OR(AI6&lt;$M$3,AI6&gt;$BU$36),0,INDEX($M$4:$N$10,WEEKDAY(AI6,2),(AI6&gt;=$M$3)*(AI6&lt;$N$3)+2*(AI6&gt;=$N$3)*(AI6&lt;=$BU$36))))</f>
        <v>4</v>
      </c>
      <c r="CT6" s="83"/>
      <c r="CU6" s="13" cm="1">
        <f t="array" ref="CU6">IF($B$11="",ISERROR(MATCH(AK6,$AO$3:$AQ$3,0))*IF(OR(AK6&lt;$M$3,AK6&gt;$BU$36),0,INDEX($M$4:$N$10,WEEKDAY(AK6,2),(AK6&gt;=$M$3)*(AK6&lt;$N$3)+2*(AK6&gt;=$N$3)*(AK6&lt;=$BU$36))),ISERROR(MATCH(AK6,$AO$3:$AQ$3,0))*IF(OR(AK6&lt;$M$3,AK6&gt;$B$11),0,INDEX($M$4:$N$10,WEEKDAY(AK6,2),(AK6&gt;=$M$3)*(AK6&lt;$N$3)+2*(AK6&gt;=$N$3)*(AK6&lt;=$BU$36))))</f>
        <v>0</v>
      </c>
      <c r="CV6" s="83"/>
      <c r="CW6" s="13" cm="1">
        <f t="array" ref="CW6">IF($B$11="",ISERROR(MATCH(AM6,$AO$3:$AQ$3,0))*IF(OR(AM6&lt;$M$3,AM6&gt;$BU$36),0,INDEX($M$4:$N$10,WEEKDAY(AM6,2),(AM6&gt;=$M$3)*(AM6&lt;$N$3)+2*(AM6&gt;=$N$3)*(AM6&lt;=$BU$36))),ISERROR(MATCH(AM6,$AO$3:$AQ$3,0))*IF(OR(AM6&lt;$M$3,AM6&gt;$B$11),0,INDEX($M$4:$N$10,WEEKDAY(AM6,2),(AM6&gt;=$M$3)*(AM6&lt;$N$3)+2*(AM6&gt;=$N$3)*(AM6&lt;=$BU$36))))</f>
        <v>4</v>
      </c>
      <c r="CX6" s="84"/>
    </row>
    <row r="7" spans="1:102" ht="14.45" customHeight="1" x14ac:dyDescent="0.25">
      <c r="A7" s="20" t="s">
        <v>42</v>
      </c>
      <c r="B7" s="342"/>
      <c r="C7" s="342"/>
      <c r="D7" s="361"/>
      <c r="E7" s="362"/>
      <c r="F7" s="79"/>
      <c r="G7" s="19"/>
      <c r="H7" s="379"/>
      <c r="I7" s="379"/>
      <c r="K7" s="356" t="s">
        <v>44</v>
      </c>
      <c r="L7" s="357"/>
      <c r="M7" s="17">
        <v>4</v>
      </c>
      <c r="N7" s="18"/>
      <c r="P7" s="11">
        <f t="shared" si="1"/>
        <v>44567</v>
      </c>
      <c r="Q7" s="12">
        <f t="shared" si="3"/>
        <v>44567</v>
      </c>
      <c r="R7" s="11">
        <f t="shared" si="3"/>
        <v>44598</v>
      </c>
      <c r="S7" s="12">
        <f t="shared" si="3"/>
        <v>44598</v>
      </c>
      <c r="T7" s="11">
        <f t="shared" si="3"/>
        <v>44626</v>
      </c>
      <c r="U7" s="12">
        <f t="shared" si="3"/>
        <v>44626</v>
      </c>
      <c r="V7" s="11">
        <f t="shared" si="3"/>
        <v>44657</v>
      </c>
      <c r="W7" s="12">
        <f t="shared" si="3"/>
        <v>44657</v>
      </c>
      <c r="X7" s="11">
        <f t="shared" si="3"/>
        <v>44687</v>
      </c>
      <c r="Y7" s="12">
        <f t="shared" si="3"/>
        <v>44687</v>
      </c>
      <c r="Z7" s="11">
        <f t="shared" si="3"/>
        <v>44718</v>
      </c>
      <c r="AA7" s="12">
        <f t="shared" si="3"/>
        <v>44718</v>
      </c>
      <c r="AB7" s="11">
        <f t="shared" si="3"/>
        <v>44748</v>
      </c>
      <c r="AC7" s="12">
        <f t="shared" si="3"/>
        <v>44748</v>
      </c>
      <c r="AD7" s="11">
        <f t="shared" si="3"/>
        <v>44779</v>
      </c>
      <c r="AE7" s="12">
        <f t="shared" si="3"/>
        <v>44779</v>
      </c>
      <c r="AF7" s="11">
        <f t="shared" si="3"/>
        <v>44810</v>
      </c>
      <c r="AG7" s="12">
        <f t="shared" si="3"/>
        <v>44810</v>
      </c>
      <c r="AH7" s="11">
        <f t="shared" si="3"/>
        <v>44840</v>
      </c>
      <c r="AI7" s="12">
        <f t="shared" si="3"/>
        <v>44840</v>
      </c>
      <c r="AJ7" s="11">
        <f t="shared" si="3"/>
        <v>44871</v>
      </c>
      <c r="AK7" s="12">
        <f t="shared" si="3"/>
        <v>44871</v>
      </c>
      <c r="AL7" s="11">
        <f t="shared" si="3"/>
        <v>44901</v>
      </c>
      <c r="AM7" s="12">
        <f t="shared" si="3"/>
        <v>44901</v>
      </c>
      <c r="AO7" s="323"/>
      <c r="AP7" s="323"/>
      <c r="AQ7" s="308"/>
      <c r="AR7" s="308"/>
      <c r="AY7" s="162"/>
      <c r="AZ7" s="13" cm="1">
        <f t="array" ref="AZ7">IF($B$11="",ISERROR(MATCH(Q7,[1]Feiertage!$A$8:$A$19,0))*IF(OR(Q7&lt;$M$3,Q7&gt;$BU$36),0,INDEX($M$4:$N$10,WEEKDAY(Q7,2),(Q7&gt;=$M$3)*(Q7&lt;$N$3)+2*(Q7&gt;=$N$3)*(Q7&lt;=$BU$36))),ISERROR(MATCH(Q7,[1]Feiertage!$A$8:$A$19,0))*IF(OR(Q7&lt;$M$3,Q7&gt;$B$11),0,INDEX($M$4:$N$10,WEEKDAY(Q7,2),(Q7&gt;=$M$3)*(Q7&lt;$N$3)+2*(Q7&gt;=$N$3)*(Q7&lt;=$BU$36))))</f>
        <v>0</v>
      </c>
      <c r="BA7" s="83"/>
      <c r="BB7" s="13" cm="1">
        <f t="array" ref="BB7">IF($B$11="",ISERROR(MATCH(S7,[1]Feiertage!$A$8:$A$19,0))*IF(OR(S7&lt;$M$3,S7&gt;$BU$36),0,INDEX($M$4:$N$10,WEEKDAY(S7,2),(S7&gt;=$M$3)*(S7&lt;$N$3)+2*(S7&gt;=$N$3)*(S7&lt;=$BU$36))),ISERROR(MATCH(S7,[1]Feiertage!$A$8:$A$19,0))*IF(OR(S7&lt;$M$3,S7&gt;$B$11),0,INDEX($M$4:$N$10,WEEKDAY(S7,2),(S7&gt;=$M$3)*(S7&lt;$N$3)+2*(S7&gt;=$N$3)*(S7&lt;=$BU$36))))</f>
        <v>0</v>
      </c>
      <c r="BC7" s="83"/>
      <c r="BD7" s="13" cm="1">
        <f t="array" ref="BD7">IF($B$11="",ISERROR(MATCH(U7,[1]Feiertage!$A$8:$A$19,0))*IF(OR(U7&lt;$M$3,U7&gt;$BU$36),0,INDEX($M$4:$N$10,WEEKDAY(U7,2),(U7&gt;=$M$3)*(U7&lt;$N$3)+2*(U7&gt;=$N$3)*(U7&lt;=$BU$36))),ISERROR(MATCH(U7,[1]Feiertage!$A$8:$A$19,0))*IF(OR(U7&lt;$M$3,U7&gt;$B$11),0,INDEX($M$4:$N$10,WEEKDAY(U7,2),(U7&gt;=$M$3)*(U7&lt;$N$3)+2*(U7&gt;=$N$3)*(U7&lt;=$BU$36))))</f>
        <v>0</v>
      </c>
      <c r="BE7" s="83"/>
      <c r="BF7" s="13" cm="1">
        <f t="array" ref="BF7">IF($B$11="",ISERROR(MATCH(W7,[1]Feiertage!$A$8:$A$19,0))*IF(OR(W7&lt;$M$3,W7&gt;$BU$36),0,INDEX($M$4:$N$10,WEEKDAY(W7,2),(W7&gt;=$M$3)*(W7&lt;$N$3)+2*(W7&gt;=$N$3)*(W7&lt;=$BU$36))),ISERROR(MATCH(W7,[1]Feiertage!$A$8:$A$19,0))*IF(OR(W7&lt;$M$3,W7&gt;$B$11),0,INDEX($M$4:$N$10,WEEKDAY(W7,2),(W7&gt;=$M$3)*(W7&lt;$N$3)+2*(W7&gt;=$N$3)*(W7&lt;=$BU$36))))</f>
        <v>4</v>
      </c>
      <c r="BG7" s="83"/>
      <c r="BH7" s="13" cm="1">
        <f t="array" ref="BH7">IF($B$11="",ISERROR(MATCH(Y7,[1]Feiertage!$A$8:$A$19,0))*IF(OR(Y7&lt;$M$3,Y7&gt;$BU$36),0,INDEX($M$4:$N$10,WEEKDAY(Y7,2),(Y7&gt;=$M$3)*(Y7&lt;$N$3)+2*(Y7&gt;=$N$3)*(Y7&lt;=$BU$36))),ISERROR(MATCH(Y7,[1]Feiertage!$A$8:$A$19,0))*IF(OR(Y7&lt;$M$3,Y7&gt;$B$11),0,INDEX($M$4:$N$10,WEEKDAY(Y7,2),(Y7&gt;=$M$3)*(Y7&lt;$N$3)+2*(Y7&gt;=$N$3)*(Y7&lt;=$BU$36))))</f>
        <v>4</v>
      </c>
      <c r="BI7" s="83"/>
      <c r="BJ7" s="13" cm="1">
        <f t="array" ref="BJ7">IF($B$11="",ISERROR(MATCH(AA7,[1]Feiertage!$A$8:$A$19,0))*IF(OR(AA7&lt;$M$3,AA7&gt;$BU$36),0,INDEX($M$4:$N$10,WEEKDAY(AA7,2),(AA7&gt;=$M$3)*(AA7&lt;$N$3)+2*(AA7&gt;=$N$3)*(AA7&lt;=$BU$36))),ISERROR(MATCH(AA7,[1]Feiertage!$A$8:$A$19,0))*IF(OR(AA7&lt;$M$3,AA7&gt;$B$11),0,INDEX($M$4:$N$10,WEEKDAY(AA7,2),(AA7&gt;=$M$3)*(AA7&lt;$N$3)+2*(AA7&gt;=$N$3)*(AA7&lt;=$BU$36))))</f>
        <v>0</v>
      </c>
      <c r="BK7" s="83"/>
      <c r="BL7" s="13" cm="1">
        <f t="array" ref="BL7">IF($B$11="",ISERROR(MATCH(AC7,[1]Feiertage!$A$8:$A$19,0))*IF(OR(AC7&lt;$M$3,AC7&gt;$BU$36),0,INDEX($M$4:$N$10,WEEKDAY(AC7,2),(AC7&gt;=$M$3)*(AC7&lt;$N$3)+2*(AC7&gt;=$N$3)*(AC7&lt;=$BU$36))),ISERROR(MATCH(AC7,[1]Feiertage!$A$8:$A$19,0))*IF(OR(AC7&lt;$M$3,AC7&gt;$B$11),0,INDEX($M$4:$N$10,WEEKDAY(AC7,2),(AC7&gt;=$M$3)*(AC7&lt;$N$3)+2*(AC7&gt;=$N$3)*(AC7&lt;=$BU$36))))</f>
        <v>4</v>
      </c>
      <c r="BM7" s="83"/>
      <c r="BN7" s="13" cm="1">
        <f t="array" ref="BN7">IF($B$11="",ISERROR(MATCH(AE7,[1]Feiertage!$A$8:$A$19,0))*IF(OR(AE7&lt;$M$3,AE7&gt;$BU$36),0,INDEX($M$4:$N$10,WEEKDAY(AE7,2),(AE7&gt;=$M$3)*(AE7&lt;$N$3)+2*(AE7&gt;=$N$3)*(AE7&lt;=$BU$36))),ISERROR(MATCH(AE7,[1]Feiertage!$A$8:$A$19,0))*IF(OR(AE7&lt;$M$3,AE7&gt;$B$11),0,INDEX($M$4:$N$10,WEEKDAY(AE7,2),(AE7&gt;=$M$3)*(AE7&lt;$N$3)+2*(AE7&gt;=$N$3)*(AE7&lt;=$BU$36))))</f>
        <v>0</v>
      </c>
      <c r="BO7" s="83"/>
      <c r="BP7" s="13" cm="1">
        <f t="array" ref="BP7">IF($B$11="",ISERROR(MATCH(AG7,[1]Feiertage!$A$8:$A$19,0))*IF(OR(AG7&lt;$M$3,AG7&gt;$BU$36),0,INDEX($M$4:$N$10,WEEKDAY(AG7,2),(AG7&gt;=$M$3)*(AG7&lt;$N$3)+2*(AG7&gt;=$N$3)*(AG7&lt;=$BU$36))),ISERROR(MATCH(AG7,[1]Feiertage!$A$8:$A$19,0))*IF(OR(AG7&lt;$M$3,AG7&gt;$B$11),0,INDEX($M$4:$N$10,WEEKDAY(AG7,2),(AG7&gt;=$M$3)*(AG7&lt;$N$3)+2*(AG7&gt;=$N$3)*(AG7&lt;=$BU$36))))</f>
        <v>4</v>
      </c>
      <c r="BQ7" s="83"/>
      <c r="BR7" s="13" cm="1">
        <f t="array" ref="BR7">IF($B$11="",ISERROR(MATCH(AI7,[1]Feiertage!$A$8:$A$19,0))*IF(OR(AI7&lt;$M$3,AI7&gt;$BU$36),0,INDEX($M$4:$N$10,WEEKDAY(AI7,2),(AI7&gt;=$M$3)*(AI7&lt;$N$3)+2*(AI7&gt;=$N$3)*(AI7&lt;=$BU$36))),ISERROR(MATCH(AI7,[1]Feiertage!$A$8:$A$19,0))*IF(OR(AI7&lt;$M$3,AI7&gt;$B$11),0,INDEX($M$4:$N$10,WEEKDAY(AI7,2),(AI7&gt;=$M$3)*(AI7&lt;$N$3)+2*(AI7&gt;=$N$3)*(AI7&lt;=$BU$36))))</f>
        <v>4</v>
      </c>
      <c r="BS7" s="83"/>
      <c r="BT7" s="13" cm="1">
        <f t="array" ref="BT7">IF($B$11="",ISERROR(MATCH(AK7,[1]Feiertage!$A$8:$A$19,0))*IF(OR(AK7&lt;$M$3,AK7&gt;$BU$36),0,INDEX($M$4:$N$10,WEEKDAY(AK7,2),(AK7&gt;=$M$3)*(AK7&lt;$N$3)+2*(AK7&gt;=$N$3)*(AK7&lt;=$BU$36))),ISERROR(MATCH(AK7,[1]Feiertage!$A$8:$A$19,0))*IF(OR(AK7&lt;$M$3,AK7&gt;$B$11),0,INDEX($M$4:$N$10,WEEKDAY(AK7,2),(AK7&gt;=$M$3)*(AK7&lt;$N$3)+2*(AK7&gt;=$N$3)*(AK7&lt;=$BU$36))))</f>
        <v>0</v>
      </c>
      <c r="BU7" s="83"/>
      <c r="BV7" s="13" cm="1">
        <f t="array" ref="BV7">IF($B$11="",ISERROR(MATCH(AM7,[1]Feiertage!$A$8:$A$19,0))*IF(OR(AM7&lt;$M$3,AM7&gt;$BU$36),0,INDEX($M$4:$N$10,WEEKDAY(AM7,2),(AM7&gt;=$M$3)*(AM7&lt;$N$3)+2*(AM7&gt;=$N$3)*(AM7&lt;=$BU$36))),ISERROR(MATCH(AM7,[1]Feiertage!$A$8:$A$19,0))*IF(OR(AM7&lt;$M$3,AM7&gt;$B$11),0,INDEX($M$4:$N$10,WEEKDAY(AM7,2),(AM7&gt;=$M$3)*(AM7&lt;$N$3)+2*(AM7&gt;=$N$3)*(AM7&lt;=$BU$36))))</f>
        <v>4</v>
      </c>
      <c r="BW7" s="84"/>
      <c r="BZ7" s="162"/>
      <c r="CA7" s="13" cm="1">
        <f t="array" ref="CA7">IF($B$11="",ISERROR(MATCH(Q7,$AO$3:$AQ$3,0))*IF(OR(Q7&lt;$M$3,Q7&gt;$BU$36),0,INDEX($M$4:$N$10,WEEKDAY(Q7,2),(Q7&gt;=$M$3)*(Q7&lt;$N$3)+2*(Q7&gt;=$N$3)*(Q7&lt;=$BU$36))),ISERROR(MATCH(Q7,$AO$3:$AQ$3,0))*IF(OR(Q7&lt;$M$3,Q7&gt;$B$11),0,INDEX($M$4:$N$10,WEEKDAY(Q7,2),(Q7&gt;=$M$3)*(Q7&lt;$N$3)+2*(Q7&gt;=$N$3)*(Q7&lt;=$BU$36))))</f>
        <v>0</v>
      </c>
      <c r="CB7" s="83"/>
      <c r="CC7" s="13" cm="1">
        <f t="array" ref="CC7">IF($B$11="",ISERROR(MATCH(S7,$AO$3:$AQ$3,0))*IF(OR(S7&lt;$M$3,S7&gt;$BU$36),0,INDEX($M$4:$N$10,WEEKDAY(S7,2),(S7&gt;=$M$3)*(S7&lt;$N$3)+2*(S7&gt;=$N$3)*(S7&lt;=$BU$36))),ISERROR(MATCH(S7,$AO$3:$AQ$3,0))*IF(OR(S7&lt;$M$3,S7&gt;$B$11),0,INDEX($M$4:$N$10,WEEKDAY(S7,2),(S7&gt;=$M$3)*(S7&lt;$N$3)+2*(S7&gt;=$N$3)*(S7&lt;=$BU$36))))</f>
        <v>0</v>
      </c>
      <c r="CD7" s="83"/>
      <c r="CE7" s="13" cm="1">
        <f t="array" ref="CE7">IF($B$11="",ISERROR(MATCH(U7,$AO$3:$AQ$3,0))*IF(OR(U7&lt;$M$3,U7&gt;$BU$36),0,INDEX($M$4:$N$10,WEEKDAY(U7,2),(U7&gt;=$M$3)*(U7&lt;$N$3)+2*(U7&gt;=$N$3)*(U7&lt;=$BU$36))),ISERROR(MATCH(U7,$AO$3:$AQ$3,0))*IF(OR(U7&lt;$M$3,U7&gt;$B$11),0,INDEX($M$4:$N$10,WEEKDAY(U7,2),(U7&gt;=$M$3)*(U7&lt;$N$3)+2*(U7&gt;=$N$3)*(U7&lt;=$BU$36))))</f>
        <v>0</v>
      </c>
      <c r="CF7" s="83"/>
      <c r="CG7" s="13" cm="1">
        <f t="array" ref="CG7">IF($B$11="",ISERROR(MATCH(W7,$AO$3:$AQ$3,0))*IF(OR(W7&lt;$M$3,W7&gt;$BU$36),0,INDEX($M$4:$N$10,WEEKDAY(W7,2),(W7&gt;=$M$3)*(W7&lt;$N$3)+2*(W7&gt;=$N$3)*(W7&lt;=$BU$36))),ISERROR(MATCH(W7,$AO$3:$AQ$3,0))*IF(OR(W7&lt;$M$3,W7&gt;$B$11),0,INDEX($M$4:$N$10,WEEKDAY(W7,2),(W7&gt;=$M$3)*(W7&lt;$N$3)+2*(W7&gt;=$N$3)*(W7&lt;=$BU$36))))</f>
        <v>4</v>
      </c>
      <c r="CH7" s="83"/>
      <c r="CI7" s="13" cm="1">
        <f t="array" ref="CI7">IF($B$11="",ISERROR(MATCH(Y7,$AO$3:$AQ$3,0))*IF(OR(Y7&lt;$M$3,Y7&gt;$BU$36),0,INDEX($M$4:$N$10,WEEKDAY(Y7,2),(Y7&gt;=$M$3)*(Y7&lt;$N$3)+2*(Y7&gt;=$N$3)*(Y7&lt;=$BU$36))),ISERROR(MATCH(Y7,$AO$3:$AQ$3,0))*IF(OR(Y7&lt;$M$3,Y7&gt;$B$11),0,INDEX($M$4:$N$10,WEEKDAY(Y7,2),(Y7&gt;=$M$3)*(Y7&lt;$N$3)+2*(Y7&gt;=$N$3)*(Y7&lt;=$BU$36))))</f>
        <v>4</v>
      </c>
      <c r="CJ7" s="83"/>
      <c r="CK7" s="13" cm="1">
        <f t="array" ref="CK7">IF($B$11="",ISERROR(MATCH(AA7,$AO$3:$AQ$3,0))*IF(OR(AA7&lt;$M$3,AA7&gt;$BU$36),0,INDEX($M$4:$N$10,WEEKDAY(AA7,2),(AA7&gt;=$M$3)*(AA7&lt;$N$3)+2*(AA7&gt;=$N$3)*(AA7&lt;=$BU$36))),ISERROR(MATCH(AA7,$AO$3:$AQ$3,0))*IF(OR(AA7&lt;$M$3,AA7&gt;$B$11),0,INDEX($M$4:$N$10,WEEKDAY(AA7,2),(AA7&gt;=$M$3)*(AA7&lt;$N$3)+2*(AA7&gt;=$N$3)*(AA7&lt;=$BU$36))))</f>
        <v>4</v>
      </c>
      <c r="CL7" s="83"/>
      <c r="CM7" s="13" cm="1">
        <f t="array" ref="CM7">IF($B$11="",ISERROR(MATCH(AC7,$AO$3:$AQ$3,0))*IF(OR(AC7&lt;$M$3,AC7&gt;$BU$36),0,INDEX($M$4:$N$10,WEEKDAY(AC7,2),(AC7&gt;=$M$3)*(AC7&lt;$N$3)+2*(AC7&gt;=$N$3)*(AC7&lt;=$BU$36))),ISERROR(MATCH(AC7,$AO$3:$AQ$3,0))*IF(OR(AC7&lt;$M$3,AC7&gt;$B$11),0,INDEX($M$4:$N$10,WEEKDAY(AC7,2),(AC7&gt;=$M$3)*(AC7&lt;$N$3)+2*(AC7&gt;=$N$3)*(AC7&lt;=$BU$36))))</f>
        <v>4</v>
      </c>
      <c r="CN7" s="83"/>
      <c r="CO7" s="13" cm="1">
        <f t="array" ref="CO7">IF($B$11="",ISERROR(MATCH(AE7,$AO$3:$AQ$3,0))*IF(OR(AE7&lt;$M$3,AE7&gt;$BU$36),0,INDEX($M$4:$N$10,WEEKDAY(AE7,2),(AE7&gt;=$M$3)*(AE7&lt;$N$3)+2*(AE7&gt;=$N$3)*(AE7&lt;=$BU$36))),ISERROR(MATCH(AE7,$AO$3:$AQ$3,0))*IF(OR(AE7&lt;$M$3,AE7&gt;$B$11),0,INDEX($M$4:$N$10,WEEKDAY(AE7,2),(AE7&gt;=$M$3)*(AE7&lt;$N$3)+2*(AE7&gt;=$N$3)*(AE7&lt;=$BU$36))))</f>
        <v>0</v>
      </c>
      <c r="CP7" s="83"/>
      <c r="CQ7" s="13" cm="1">
        <f t="array" ref="CQ7">IF($B$11="",ISERROR(MATCH(AG7,$AO$3:$AQ$3,0))*IF(OR(AG7&lt;$M$3,AG7&gt;$BU$36),0,INDEX($M$4:$N$10,WEEKDAY(AG7,2),(AG7&gt;=$M$3)*(AG7&lt;$N$3)+2*(AG7&gt;=$N$3)*(AG7&lt;=$BU$36))),ISERROR(MATCH(AG7,$AO$3:$AQ$3,0))*IF(OR(AG7&lt;$M$3,AG7&gt;$B$11),0,INDEX($M$4:$N$10,WEEKDAY(AG7,2),(AG7&gt;=$M$3)*(AG7&lt;$N$3)+2*(AG7&gt;=$N$3)*(AG7&lt;=$BU$36))))</f>
        <v>4</v>
      </c>
      <c r="CR7" s="83"/>
      <c r="CS7" s="13" cm="1">
        <f t="array" ref="CS7">IF($B$11="",ISERROR(MATCH(AI7,$AO$3:$AQ$3,0))*IF(OR(AI7&lt;$M$3,AI7&gt;$BU$36),0,INDEX($M$4:$N$10,WEEKDAY(AI7,2),(AI7&gt;=$M$3)*(AI7&lt;$N$3)+2*(AI7&gt;=$N$3)*(AI7&lt;=$BU$36))),ISERROR(MATCH(AI7,$AO$3:$AQ$3,0))*IF(OR(AI7&lt;$M$3,AI7&gt;$BU$36),0,INDEX($M$4:$N$10,WEEKDAY(AI7,2),(AI7&gt;=$M$3)*(AI7&lt;$N$3)+2*(AI7&gt;=$N$3)*(AI7&lt;=$BU$36))))</f>
        <v>4</v>
      </c>
      <c r="CT7" s="83"/>
      <c r="CU7" s="13" cm="1">
        <f t="array" ref="CU7">IF($B$11="",ISERROR(MATCH(AK7,$AO$3:$AQ$3,0))*IF(OR(AK7&lt;$M$3,AK7&gt;$BU$36),0,INDEX($M$4:$N$10,WEEKDAY(AK7,2),(AK7&gt;=$M$3)*(AK7&lt;$N$3)+2*(AK7&gt;=$N$3)*(AK7&lt;=$BU$36))),ISERROR(MATCH(AK7,$AO$3:$AQ$3,0))*IF(OR(AK7&lt;$M$3,AK7&gt;$B$11),0,INDEX($M$4:$N$10,WEEKDAY(AK7,2),(AK7&gt;=$M$3)*(AK7&lt;$N$3)+2*(AK7&gt;=$N$3)*(AK7&lt;=$BU$36))))</f>
        <v>0</v>
      </c>
      <c r="CV7" s="83"/>
      <c r="CW7" s="13" cm="1">
        <f t="array" ref="CW7">IF($B$11="",ISERROR(MATCH(AM7,$AO$3:$AQ$3,0))*IF(OR(AM7&lt;$M$3,AM7&gt;$BU$36),0,INDEX($M$4:$N$10,WEEKDAY(AM7,2),(AM7&gt;=$M$3)*(AM7&lt;$N$3)+2*(AM7&gt;=$N$3)*(AM7&lt;=$BU$36))),ISERROR(MATCH(AM7,$AO$3:$AQ$3,0))*IF(OR(AM7&lt;$M$3,AM7&gt;$B$11),0,INDEX($M$4:$N$10,WEEKDAY(AM7,2),(AM7&gt;=$M$3)*(AM7&lt;$N$3)+2*(AM7&gt;=$N$3)*(AM7&lt;=$BU$36))))</f>
        <v>4</v>
      </c>
      <c r="CX7" s="84"/>
    </row>
    <row r="8" spans="1:102" ht="14.45" customHeight="1" x14ac:dyDescent="0.25">
      <c r="A8" s="358" t="s">
        <v>45</v>
      </c>
      <c r="B8" s="359"/>
      <c r="C8" s="360"/>
      <c r="D8" s="360"/>
      <c r="E8" s="353"/>
      <c r="F8" s="354"/>
      <c r="G8" s="355"/>
      <c r="H8" s="21"/>
      <c r="I8" s="21"/>
      <c r="K8" s="346" t="s">
        <v>46</v>
      </c>
      <c r="L8" s="347"/>
      <c r="M8" s="17">
        <v>4</v>
      </c>
      <c r="N8" s="18"/>
      <c r="P8" s="11">
        <f t="shared" si="1"/>
        <v>44568</v>
      </c>
      <c r="Q8" s="12">
        <f t="shared" si="3"/>
        <v>44568</v>
      </c>
      <c r="R8" s="11">
        <f t="shared" si="3"/>
        <v>44599</v>
      </c>
      <c r="S8" s="12">
        <f t="shared" si="3"/>
        <v>44599</v>
      </c>
      <c r="T8" s="11">
        <f t="shared" si="3"/>
        <v>44627</v>
      </c>
      <c r="U8" s="12">
        <f t="shared" si="3"/>
        <v>44627</v>
      </c>
      <c r="V8" s="11">
        <f t="shared" si="3"/>
        <v>44658</v>
      </c>
      <c r="W8" s="12">
        <f t="shared" si="3"/>
        <v>44658</v>
      </c>
      <c r="X8" s="11">
        <f t="shared" si="3"/>
        <v>44688</v>
      </c>
      <c r="Y8" s="12">
        <f t="shared" si="3"/>
        <v>44688</v>
      </c>
      <c r="Z8" s="11">
        <f t="shared" si="3"/>
        <v>44719</v>
      </c>
      <c r="AA8" s="12">
        <f t="shared" si="3"/>
        <v>44719</v>
      </c>
      <c r="AB8" s="11">
        <f t="shared" si="3"/>
        <v>44749</v>
      </c>
      <c r="AC8" s="12">
        <f t="shared" si="3"/>
        <v>44749</v>
      </c>
      <c r="AD8" s="11">
        <f t="shared" si="3"/>
        <v>44780</v>
      </c>
      <c r="AE8" s="12">
        <f t="shared" si="3"/>
        <v>44780</v>
      </c>
      <c r="AF8" s="11">
        <f t="shared" si="3"/>
        <v>44811</v>
      </c>
      <c r="AG8" s="12">
        <f t="shared" si="3"/>
        <v>44811</v>
      </c>
      <c r="AH8" s="11">
        <f t="shared" si="3"/>
        <v>44841</v>
      </c>
      <c r="AI8" s="12">
        <f t="shared" si="3"/>
        <v>44841</v>
      </c>
      <c r="AJ8" s="11">
        <f t="shared" si="3"/>
        <v>44872</v>
      </c>
      <c r="AK8" s="12">
        <f t="shared" si="3"/>
        <v>44872</v>
      </c>
      <c r="AL8" s="11">
        <f t="shared" si="3"/>
        <v>44902</v>
      </c>
      <c r="AM8" s="12">
        <f t="shared" si="3"/>
        <v>44902</v>
      </c>
      <c r="AO8" s="322"/>
      <c r="AP8" s="322"/>
      <c r="AQ8" s="303"/>
      <c r="AR8" s="303"/>
      <c r="AY8" s="162"/>
      <c r="AZ8" s="13" cm="1">
        <f t="array" ref="AZ8">IF($B$11="",ISERROR(MATCH(Q8,[1]Feiertage!$A$8:$A$19,0))*IF(OR(Q8&lt;$M$3,Q8&gt;$BU$36),0,INDEX($M$4:$N$10,WEEKDAY(Q8,2),(Q8&gt;=$M$3)*(Q8&lt;$N$3)+2*(Q8&gt;=$N$3)*(Q8&lt;=$BU$36))),ISERROR(MATCH(Q8,[1]Feiertage!$A$8:$A$19,0))*IF(OR(Q8&lt;$M$3,Q8&gt;$B$11),0,INDEX($M$4:$N$10,WEEKDAY(Q8,2),(Q8&gt;=$M$3)*(Q8&lt;$N$3)+2*(Q8&gt;=$N$3)*(Q8&lt;=$BU$36))))</f>
        <v>0</v>
      </c>
      <c r="BA8" s="83"/>
      <c r="BB8" s="13" cm="1">
        <f t="array" ref="BB8">IF($B$11="",ISERROR(MATCH(S8,[1]Feiertage!$A$8:$A$19,0))*IF(OR(S8&lt;$M$3,S8&gt;$BU$36),0,INDEX($M$4:$N$10,WEEKDAY(S8,2),(S8&gt;=$M$3)*(S8&lt;$N$3)+2*(S8&gt;=$N$3)*(S8&lt;=$BU$36))),ISERROR(MATCH(S8,[1]Feiertage!$A$8:$A$19,0))*IF(OR(S8&lt;$M$3,S8&gt;$B$11),0,INDEX($M$4:$N$10,WEEKDAY(S8,2),(S8&gt;=$M$3)*(S8&lt;$N$3)+2*(S8&gt;=$N$3)*(S8&lt;=$BU$36))))</f>
        <v>0</v>
      </c>
      <c r="BC8" s="83"/>
      <c r="BD8" s="13" cm="1">
        <f t="array" ref="BD8">IF($B$11="",ISERROR(MATCH(U8,[1]Feiertage!$A$8:$A$19,0))*IF(OR(U8&lt;$M$3,U8&gt;$BU$36),0,INDEX($M$4:$N$10,WEEKDAY(U8,2),(U8&gt;=$M$3)*(U8&lt;$N$3)+2*(U8&gt;=$N$3)*(U8&lt;=$BU$36))),ISERROR(MATCH(U8,[1]Feiertage!$A$8:$A$19,0))*IF(OR(U8&lt;$M$3,U8&gt;$B$11),0,INDEX($M$4:$N$10,WEEKDAY(U8,2),(U8&gt;=$M$3)*(U8&lt;$N$3)+2*(U8&gt;=$N$3)*(U8&lt;=$BU$36))))</f>
        <v>0</v>
      </c>
      <c r="BE8" s="83"/>
      <c r="BF8" s="13" cm="1">
        <f t="array" ref="BF8">IF($B$11="",ISERROR(MATCH(W8,[1]Feiertage!$A$8:$A$19,0))*IF(OR(W8&lt;$M$3,W8&gt;$BU$36),0,INDEX($M$4:$N$10,WEEKDAY(W8,2),(W8&gt;=$M$3)*(W8&lt;$N$3)+2*(W8&gt;=$N$3)*(W8&lt;=$BU$36))),ISERROR(MATCH(W8,[1]Feiertage!$A$8:$A$19,0))*IF(OR(W8&lt;$M$3,W8&gt;$B$11),0,INDEX($M$4:$N$10,WEEKDAY(W8,2),(W8&gt;=$M$3)*(W8&lt;$N$3)+2*(W8&gt;=$N$3)*(W8&lt;=$BU$36))))</f>
        <v>4</v>
      </c>
      <c r="BG8" s="83"/>
      <c r="BH8" s="13" cm="1">
        <f t="array" ref="BH8">IF($B$11="",ISERROR(MATCH(Y8,[1]Feiertage!$A$8:$A$19,0))*IF(OR(Y8&lt;$M$3,Y8&gt;$BU$36),0,INDEX($M$4:$N$10,WEEKDAY(Y8,2),(Y8&gt;=$M$3)*(Y8&lt;$N$3)+2*(Y8&gt;=$N$3)*(Y8&lt;=$BU$36))),ISERROR(MATCH(Y8,[1]Feiertage!$A$8:$A$19,0))*IF(OR(Y8&lt;$M$3,Y8&gt;$B$11),0,INDEX($M$4:$N$10,WEEKDAY(Y8,2),(Y8&gt;=$M$3)*(Y8&lt;$N$3)+2*(Y8&gt;=$N$3)*(Y8&lt;=$BU$36))))</f>
        <v>0</v>
      </c>
      <c r="BI8" s="83"/>
      <c r="BJ8" s="13" cm="1">
        <f t="array" ref="BJ8">IF($B$11="",ISERROR(MATCH(AA8,[1]Feiertage!$A$8:$A$19,0))*IF(OR(AA8&lt;$M$3,AA8&gt;$BU$36),0,INDEX($M$4:$N$10,WEEKDAY(AA8,2),(AA8&gt;=$M$3)*(AA8&lt;$N$3)+2*(AA8&gt;=$N$3)*(AA8&lt;=$BU$36))),ISERROR(MATCH(AA8,[1]Feiertage!$A$8:$A$19,0))*IF(OR(AA8&lt;$M$3,AA8&gt;$B$11),0,INDEX($M$4:$N$10,WEEKDAY(AA8,2),(AA8&gt;=$M$3)*(AA8&lt;$N$3)+2*(AA8&gt;=$N$3)*(AA8&lt;=$BU$36))))</f>
        <v>4</v>
      </c>
      <c r="BK8" s="83"/>
      <c r="BL8" s="13" cm="1">
        <f t="array" ref="BL8">IF($B$11="",ISERROR(MATCH(AC8,[1]Feiertage!$A$8:$A$19,0))*IF(OR(AC8&lt;$M$3,AC8&gt;$BU$36),0,INDEX($M$4:$N$10,WEEKDAY(AC8,2),(AC8&gt;=$M$3)*(AC8&lt;$N$3)+2*(AC8&gt;=$N$3)*(AC8&lt;=$BU$36))),ISERROR(MATCH(AC8,[1]Feiertage!$A$8:$A$19,0))*IF(OR(AC8&lt;$M$3,AC8&gt;$B$11),0,INDEX($M$4:$N$10,WEEKDAY(AC8,2),(AC8&gt;=$M$3)*(AC8&lt;$N$3)+2*(AC8&gt;=$N$3)*(AC8&lt;=$BU$36))))</f>
        <v>4</v>
      </c>
      <c r="BM8" s="83"/>
      <c r="BN8" s="13" cm="1">
        <f t="array" ref="BN8">IF($B$11="",ISERROR(MATCH(AE8,[1]Feiertage!$A$8:$A$19,0))*IF(OR(AE8&lt;$M$3,AE8&gt;$BU$36),0,INDEX($M$4:$N$10,WEEKDAY(AE8,2),(AE8&gt;=$M$3)*(AE8&lt;$N$3)+2*(AE8&gt;=$N$3)*(AE8&lt;=$BU$36))),ISERROR(MATCH(AE8,[1]Feiertage!$A$8:$A$19,0))*IF(OR(AE8&lt;$M$3,AE8&gt;$B$11),0,INDEX($M$4:$N$10,WEEKDAY(AE8,2),(AE8&gt;=$M$3)*(AE8&lt;$N$3)+2*(AE8&gt;=$N$3)*(AE8&lt;=$BU$36))))</f>
        <v>0</v>
      </c>
      <c r="BO8" s="83"/>
      <c r="BP8" s="13" cm="1">
        <f t="array" ref="BP8">IF($B$11="",ISERROR(MATCH(AG8,[1]Feiertage!$A$8:$A$19,0))*IF(OR(AG8&lt;$M$3,AG8&gt;$BU$36),0,INDEX($M$4:$N$10,WEEKDAY(AG8,2),(AG8&gt;=$M$3)*(AG8&lt;$N$3)+2*(AG8&gt;=$N$3)*(AG8&lt;=$BU$36))),ISERROR(MATCH(AG8,[1]Feiertage!$A$8:$A$19,0))*IF(OR(AG8&lt;$M$3,AG8&gt;$B$11),0,INDEX($M$4:$N$10,WEEKDAY(AG8,2),(AG8&gt;=$M$3)*(AG8&lt;$N$3)+2*(AG8&gt;=$N$3)*(AG8&lt;=$BU$36))))</f>
        <v>4</v>
      </c>
      <c r="BQ8" s="83"/>
      <c r="BR8" s="13" cm="1">
        <f t="array" ref="BR8">IF($B$11="",ISERROR(MATCH(AI8,[1]Feiertage!$A$8:$A$19,0))*IF(OR(AI8&lt;$M$3,AI8&gt;$BU$36),0,INDEX($M$4:$N$10,WEEKDAY(AI8,2),(AI8&gt;=$M$3)*(AI8&lt;$N$3)+2*(AI8&gt;=$N$3)*(AI8&lt;=$BU$36))),ISERROR(MATCH(AI8,[1]Feiertage!$A$8:$A$19,0))*IF(OR(AI8&lt;$M$3,AI8&gt;$B$11),0,INDEX($M$4:$N$10,WEEKDAY(AI8,2),(AI8&gt;=$M$3)*(AI8&lt;$N$3)+2*(AI8&gt;=$N$3)*(AI8&lt;=$BU$36))))</f>
        <v>4</v>
      </c>
      <c r="BS8" s="83"/>
      <c r="BT8" s="13" cm="1">
        <f t="array" ref="BT8">IF($B$11="",ISERROR(MATCH(AK8,[1]Feiertage!$A$8:$A$19,0))*IF(OR(AK8&lt;$M$3,AK8&gt;$BU$36),0,INDEX($M$4:$N$10,WEEKDAY(AK8,2),(AK8&gt;=$M$3)*(AK8&lt;$N$3)+2*(AK8&gt;=$N$3)*(AK8&lt;=$BU$36))),ISERROR(MATCH(AK8,[1]Feiertage!$A$8:$A$19,0))*IF(OR(AK8&lt;$M$3,AK8&gt;$B$11),0,INDEX($M$4:$N$10,WEEKDAY(AK8,2),(AK8&gt;=$M$3)*(AK8&lt;$N$3)+2*(AK8&gt;=$N$3)*(AK8&lt;=$BU$36))))</f>
        <v>4</v>
      </c>
      <c r="BU8" s="83"/>
      <c r="BV8" s="13" cm="1">
        <f t="array" ref="BV8">IF($B$11="",ISERROR(MATCH(AM8,[1]Feiertage!$A$8:$A$19,0))*IF(OR(AM8&lt;$M$3,AM8&gt;$BU$36),0,INDEX($M$4:$N$10,WEEKDAY(AM8,2),(AM8&gt;=$M$3)*(AM8&lt;$N$3)+2*(AM8&gt;=$N$3)*(AM8&lt;=$BU$36))),ISERROR(MATCH(AM8,[1]Feiertage!$A$8:$A$19,0))*IF(OR(AM8&lt;$M$3,AM8&gt;$B$11),0,INDEX($M$4:$N$10,WEEKDAY(AM8,2),(AM8&gt;=$M$3)*(AM8&lt;$N$3)+2*(AM8&gt;=$N$3)*(AM8&lt;=$BU$36))))</f>
        <v>4</v>
      </c>
      <c r="BW8" s="84"/>
      <c r="BZ8" s="162"/>
      <c r="CA8" s="13" cm="1">
        <f t="array" ref="CA8">IF($B$11="",ISERROR(MATCH(Q8,$AO$3:$AQ$3,0))*IF(OR(Q8&lt;$M$3,Q8&gt;$BU$36),0,INDEX($M$4:$N$10,WEEKDAY(Q8,2),(Q8&gt;=$M$3)*(Q8&lt;$N$3)+2*(Q8&gt;=$N$3)*(Q8&lt;=$BU$36))),ISERROR(MATCH(Q8,$AO$3:$AQ$3,0))*IF(OR(Q8&lt;$M$3,Q8&gt;$B$11),0,INDEX($M$4:$N$10,WEEKDAY(Q8,2),(Q8&gt;=$M$3)*(Q8&lt;$N$3)+2*(Q8&gt;=$N$3)*(Q8&lt;=$BU$36))))</f>
        <v>0</v>
      </c>
      <c r="CB8" s="83"/>
      <c r="CC8" s="13" cm="1">
        <f t="array" ref="CC8">IF($B$11="",ISERROR(MATCH(S8,$AO$3:$AQ$3,0))*IF(OR(S8&lt;$M$3,S8&gt;$BU$36),0,INDEX($M$4:$N$10,WEEKDAY(S8,2),(S8&gt;=$M$3)*(S8&lt;$N$3)+2*(S8&gt;=$N$3)*(S8&lt;=$BU$36))),ISERROR(MATCH(S8,$AO$3:$AQ$3,0))*IF(OR(S8&lt;$M$3,S8&gt;$B$11),0,INDEX($M$4:$N$10,WEEKDAY(S8,2),(S8&gt;=$M$3)*(S8&lt;$N$3)+2*(S8&gt;=$N$3)*(S8&lt;=$BU$36))))</f>
        <v>0</v>
      </c>
      <c r="CD8" s="83"/>
      <c r="CE8" s="13" cm="1">
        <f t="array" ref="CE8">IF($B$11="",ISERROR(MATCH(U8,$AO$3:$AQ$3,0))*IF(OR(U8&lt;$M$3,U8&gt;$BU$36),0,INDEX($M$4:$N$10,WEEKDAY(U8,2),(U8&gt;=$M$3)*(U8&lt;$N$3)+2*(U8&gt;=$N$3)*(U8&lt;=$BU$36))),ISERROR(MATCH(U8,$AO$3:$AQ$3,0))*IF(OR(U8&lt;$M$3,U8&gt;$B$11),0,INDEX($M$4:$N$10,WEEKDAY(U8,2),(U8&gt;=$M$3)*(U8&lt;$N$3)+2*(U8&gt;=$N$3)*(U8&lt;=$BU$36))))</f>
        <v>0</v>
      </c>
      <c r="CF8" s="83"/>
      <c r="CG8" s="13" cm="1">
        <f t="array" ref="CG8">IF($B$11="",ISERROR(MATCH(W8,$AO$3:$AQ$3,0))*IF(OR(W8&lt;$M$3,W8&gt;$BU$36),0,INDEX($M$4:$N$10,WEEKDAY(W8,2),(W8&gt;=$M$3)*(W8&lt;$N$3)+2*(W8&gt;=$N$3)*(W8&lt;=$BU$36))),ISERROR(MATCH(W8,$AO$3:$AQ$3,0))*IF(OR(W8&lt;$M$3,W8&gt;$B$11),0,INDEX($M$4:$N$10,WEEKDAY(W8,2),(W8&gt;=$M$3)*(W8&lt;$N$3)+2*(W8&gt;=$N$3)*(W8&lt;=$BU$36))))</f>
        <v>4</v>
      </c>
      <c r="CH8" s="83"/>
      <c r="CI8" s="13" cm="1">
        <f t="array" ref="CI8">IF($B$11="",ISERROR(MATCH(Y8,$AO$3:$AQ$3,0))*IF(OR(Y8&lt;$M$3,Y8&gt;$BU$36),0,INDEX($M$4:$N$10,WEEKDAY(Y8,2),(Y8&gt;=$M$3)*(Y8&lt;$N$3)+2*(Y8&gt;=$N$3)*(Y8&lt;=$BU$36))),ISERROR(MATCH(Y8,$AO$3:$AQ$3,0))*IF(OR(Y8&lt;$M$3,Y8&gt;$B$11),0,INDEX($M$4:$N$10,WEEKDAY(Y8,2),(Y8&gt;=$M$3)*(Y8&lt;$N$3)+2*(Y8&gt;=$N$3)*(Y8&lt;=$BU$36))))</f>
        <v>0</v>
      </c>
      <c r="CJ8" s="83"/>
      <c r="CK8" s="13" cm="1">
        <f t="array" ref="CK8">IF($B$11="",ISERROR(MATCH(AA8,$AO$3:$AQ$3,0))*IF(OR(AA8&lt;$M$3,AA8&gt;$BU$36),0,INDEX($M$4:$N$10,WEEKDAY(AA8,2),(AA8&gt;=$M$3)*(AA8&lt;$N$3)+2*(AA8&gt;=$N$3)*(AA8&lt;=$BU$36))),ISERROR(MATCH(AA8,$AO$3:$AQ$3,0))*IF(OR(AA8&lt;$M$3,AA8&gt;$B$11),0,INDEX($M$4:$N$10,WEEKDAY(AA8,2),(AA8&gt;=$M$3)*(AA8&lt;$N$3)+2*(AA8&gt;=$N$3)*(AA8&lt;=$BU$36))))</f>
        <v>4</v>
      </c>
      <c r="CL8" s="83"/>
      <c r="CM8" s="13" cm="1">
        <f t="array" ref="CM8">IF($B$11="",ISERROR(MATCH(AC8,$AO$3:$AQ$3,0))*IF(OR(AC8&lt;$M$3,AC8&gt;$BU$36),0,INDEX($M$4:$N$10,WEEKDAY(AC8,2),(AC8&gt;=$M$3)*(AC8&lt;$N$3)+2*(AC8&gt;=$N$3)*(AC8&lt;=$BU$36))),ISERROR(MATCH(AC8,$AO$3:$AQ$3,0))*IF(OR(AC8&lt;$M$3,AC8&gt;$B$11),0,INDEX($M$4:$N$10,WEEKDAY(AC8,2),(AC8&gt;=$M$3)*(AC8&lt;$N$3)+2*(AC8&gt;=$N$3)*(AC8&lt;=$BU$36))))</f>
        <v>4</v>
      </c>
      <c r="CN8" s="83"/>
      <c r="CO8" s="13" cm="1">
        <f t="array" ref="CO8">IF($B$11="",ISERROR(MATCH(AE8,$AO$3:$AQ$3,0))*IF(OR(AE8&lt;$M$3,AE8&gt;$BU$36),0,INDEX($M$4:$N$10,WEEKDAY(AE8,2),(AE8&gt;=$M$3)*(AE8&lt;$N$3)+2*(AE8&gt;=$N$3)*(AE8&lt;=$BU$36))),ISERROR(MATCH(AE8,$AO$3:$AQ$3,0))*IF(OR(AE8&lt;$M$3,AE8&gt;$B$11),0,INDEX($M$4:$N$10,WEEKDAY(AE8,2),(AE8&gt;=$M$3)*(AE8&lt;$N$3)+2*(AE8&gt;=$N$3)*(AE8&lt;=$BU$36))))</f>
        <v>0</v>
      </c>
      <c r="CP8" s="83"/>
      <c r="CQ8" s="13" cm="1">
        <f t="array" ref="CQ8">IF($B$11="",ISERROR(MATCH(AG8,$AO$3:$AQ$3,0))*IF(OR(AG8&lt;$M$3,AG8&gt;$BU$36),0,INDEX($M$4:$N$10,WEEKDAY(AG8,2),(AG8&gt;=$M$3)*(AG8&lt;$N$3)+2*(AG8&gt;=$N$3)*(AG8&lt;=$BU$36))),ISERROR(MATCH(AG8,$AO$3:$AQ$3,0))*IF(OR(AG8&lt;$M$3,AG8&gt;$B$11),0,INDEX($M$4:$N$10,WEEKDAY(AG8,2),(AG8&gt;=$M$3)*(AG8&lt;$N$3)+2*(AG8&gt;=$N$3)*(AG8&lt;=$BU$36))))</f>
        <v>4</v>
      </c>
      <c r="CR8" s="83"/>
      <c r="CS8" s="13" cm="1">
        <f t="array" ref="CS8">IF($B$11="",ISERROR(MATCH(AI8,$AO$3:$AQ$3,0))*IF(OR(AI8&lt;$M$3,AI8&gt;$BU$36),0,INDEX($M$4:$N$10,WEEKDAY(AI8,2),(AI8&gt;=$M$3)*(AI8&lt;$N$3)+2*(AI8&gt;=$N$3)*(AI8&lt;=$BU$36))),ISERROR(MATCH(AI8,$AO$3:$AQ$3,0))*IF(OR(AI8&lt;$M$3,AI8&gt;$BU$36),0,INDEX($M$4:$N$10,WEEKDAY(AI8,2),(AI8&gt;=$M$3)*(AI8&lt;$N$3)+2*(AI8&gt;=$N$3)*(AI8&lt;=$BU$36))))</f>
        <v>4</v>
      </c>
      <c r="CT8" s="83"/>
      <c r="CU8" s="13" cm="1">
        <f t="array" ref="CU8">IF($B$11="",ISERROR(MATCH(AK8,$AO$3:$AQ$3,0))*IF(OR(AK8&lt;$M$3,AK8&gt;$BU$36),0,INDEX($M$4:$N$10,WEEKDAY(AK8,2),(AK8&gt;=$M$3)*(AK8&lt;$N$3)+2*(AK8&gt;=$N$3)*(AK8&lt;=$BU$36))),ISERROR(MATCH(AK8,$AO$3:$AQ$3,0))*IF(OR(AK8&lt;$M$3,AK8&gt;$B$11),0,INDEX($M$4:$N$10,WEEKDAY(AK8,2),(AK8&gt;=$M$3)*(AK8&lt;$N$3)+2*(AK8&gt;=$N$3)*(AK8&lt;=$BU$36))))</f>
        <v>4</v>
      </c>
      <c r="CV8" s="83"/>
      <c r="CW8" s="13" cm="1">
        <f t="array" ref="CW8">IF($B$11="",ISERROR(MATCH(AM8,$AO$3:$AQ$3,0))*IF(OR(AM8&lt;$M$3,AM8&gt;$BU$36),0,INDEX($M$4:$N$10,WEEKDAY(AM8,2),(AM8&gt;=$M$3)*(AM8&lt;$N$3)+2*(AM8&gt;=$N$3)*(AM8&lt;=$BU$36))),ISERROR(MATCH(AM8,$AO$3:$AQ$3,0))*IF(OR(AM8&lt;$M$3,AM8&gt;$B$11),0,INDEX($M$4:$N$10,WEEKDAY(AM8,2),(AM8&gt;=$M$3)*(AM8&lt;$N$3)+2*(AM8&gt;=$N$3)*(AM8&lt;=$BU$36))))</f>
        <v>4</v>
      </c>
      <c r="CX8" s="84"/>
    </row>
    <row r="9" spans="1:102" ht="14.45" customHeight="1" x14ac:dyDescent="0.25">
      <c r="A9" s="350" t="s">
        <v>47</v>
      </c>
      <c r="B9" s="351"/>
      <c r="C9" s="352"/>
      <c r="D9" s="352"/>
      <c r="E9" s="353"/>
      <c r="F9" s="354"/>
      <c r="G9" s="355"/>
      <c r="H9" s="21"/>
      <c r="I9" s="21"/>
      <c r="K9" s="356" t="s">
        <v>48</v>
      </c>
      <c r="L9" s="357"/>
      <c r="M9" s="22">
        <v>0</v>
      </c>
      <c r="N9" s="23"/>
      <c r="P9" s="11">
        <f t="shared" si="1"/>
        <v>44569</v>
      </c>
      <c r="Q9" s="12">
        <f t="shared" si="3"/>
        <v>44569</v>
      </c>
      <c r="R9" s="11">
        <f t="shared" si="3"/>
        <v>44600</v>
      </c>
      <c r="S9" s="12">
        <f t="shared" si="3"/>
        <v>44600</v>
      </c>
      <c r="T9" s="11">
        <f t="shared" si="3"/>
        <v>44628</v>
      </c>
      <c r="U9" s="12">
        <f t="shared" si="3"/>
        <v>44628</v>
      </c>
      <c r="V9" s="11">
        <f t="shared" si="3"/>
        <v>44659</v>
      </c>
      <c r="W9" s="12">
        <f t="shared" si="3"/>
        <v>44659</v>
      </c>
      <c r="X9" s="11">
        <f t="shared" si="3"/>
        <v>44689</v>
      </c>
      <c r="Y9" s="12">
        <f t="shared" si="3"/>
        <v>44689</v>
      </c>
      <c r="Z9" s="11">
        <f t="shared" si="3"/>
        <v>44720</v>
      </c>
      <c r="AA9" s="12">
        <f t="shared" si="3"/>
        <v>44720</v>
      </c>
      <c r="AB9" s="11">
        <f t="shared" si="3"/>
        <v>44750</v>
      </c>
      <c r="AC9" s="12">
        <f t="shared" si="3"/>
        <v>44750</v>
      </c>
      <c r="AD9" s="11">
        <f t="shared" si="3"/>
        <v>44781</v>
      </c>
      <c r="AE9" s="12">
        <f t="shared" si="3"/>
        <v>44781</v>
      </c>
      <c r="AF9" s="11">
        <f t="shared" si="3"/>
        <v>44812</v>
      </c>
      <c r="AG9" s="12">
        <f t="shared" si="3"/>
        <v>44812</v>
      </c>
      <c r="AH9" s="11">
        <f t="shared" si="3"/>
        <v>44842</v>
      </c>
      <c r="AI9" s="12">
        <f t="shared" si="3"/>
        <v>44842</v>
      </c>
      <c r="AJ9" s="11">
        <f t="shared" si="3"/>
        <v>44873</v>
      </c>
      <c r="AK9" s="12">
        <f t="shared" si="3"/>
        <v>44873</v>
      </c>
      <c r="AL9" s="11">
        <f t="shared" si="3"/>
        <v>44903</v>
      </c>
      <c r="AM9" s="12">
        <f t="shared" si="3"/>
        <v>44903</v>
      </c>
      <c r="AO9" s="323"/>
      <c r="AP9" s="323"/>
      <c r="AQ9" s="308"/>
      <c r="AR9" s="308"/>
      <c r="AY9" s="162"/>
      <c r="AZ9" s="13" cm="1">
        <f t="array" ref="AZ9">IF($B$11="",ISERROR(MATCH(Q9,[1]Feiertage!$A$8:$A$19,0))*IF(OR(Q9&lt;$M$3,Q9&gt;$BU$36),0,INDEX($M$4:$N$10,WEEKDAY(Q9,2),(Q9&gt;=$M$3)*(Q9&lt;$N$3)+2*(Q9&gt;=$N$3)*(Q9&lt;=$BU$36))),ISERROR(MATCH(Q9,[1]Feiertage!$A$8:$A$19,0))*IF(OR(Q9&lt;$M$3,Q9&gt;$B$11),0,INDEX($M$4:$N$10,WEEKDAY(Q9,2),(Q9&gt;=$M$3)*(Q9&lt;$N$3)+2*(Q9&gt;=$N$3)*(Q9&lt;=$BU$36))))</f>
        <v>0</v>
      </c>
      <c r="BA9" s="83"/>
      <c r="BB9" s="13" cm="1">
        <f t="array" ref="BB9">IF($B$11="",ISERROR(MATCH(S9,[1]Feiertage!$A$8:$A$19,0))*IF(OR(S9&lt;$M$3,S9&gt;$BU$36),0,INDEX($M$4:$N$10,WEEKDAY(S9,2),(S9&gt;=$M$3)*(S9&lt;$N$3)+2*(S9&gt;=$N$3)*(S9&lt;=$BU$36))),ISERROR(MATCH(S9,[1]Feiertage!$A$8:$A$19,0))*IF(OR(S9&lt;$M$3,S9&gt;$B$11),0,INDEX($M$4:$N$10,WEEKDAY(S9,2),(S9&gt;=$M$3)*(S9&lt;$N$3)+2*(S9&gt;=$N$3)*(S9&lt;=$BU$36))))</f>
        <v>0</v>
      </c>
      <c r="BC9" s="83"/>
      <c r="BD9" s="13" cm="1">
        <f t="array" ref="BD9">IF($B$11="",ISERROR(MATCH(U9,[1]Feiertage!$A$8:$A$19,0))*IF(OR(U9&lt;$M$3,U9&gt;$BU$36),0,INDEX($M$4:$N$10,WEEKDAY(U9,2),(U9&gt;=$M$3)*(U9&lt;$N$3)+2*(U9&gt;=$N$3)*(U9&lt;=$BU$36))),ISERROR(MATCH(U9,[1]Feiertage!$A$8:$A$19,0))*IF(OR(U9&lt;$M$3,U9&gt;$B$11),0,INDEX($M$4:$N$10,WEEKDAY(U9,2),(U9&gt;=$M$3)*(U9&lt;$N$3)+2*(U9&gt;=$N$3)*(U9&lt;=$BU$36))))</f>
        <v>0</v>
      </c>
      <c r="BE9" s="83"/>
      <c r="BF9" s="13" cm="1">
        <f t="array" ref="BF9">IF($B$11="",ISERROR(MATCH(W9,[1]Feiertage!$A$8:$A$19,0))*IF(OR(W9&lt;$M$3,W9&gt;$BU$36),0,INDEX($M$4:$N$10,WEEKDAY(W9,2),(W9&gt;=$M$3)*(W9&lt;$N$3)+2*(W9&gt;=$N$3)*(W9&lt;=$BU$36))),ISERROR(MATCH(W9,[1]Feiertage!$A$8:$A$19,0))*IF(OR(W9&lt;$M$3,W9&gt;$B$11),0,INDEX($M$4:$N$10,WEEKDAY(W9,2),(W9&gt;=$M$3)*(W9&lt;$N$3)+2*(W9&gt;=$N$3)*(W9&lt;=$BU$36))))</f>
        <v>4</v>
      </c>
      <c r="BG9" s="83"/>
      <c r="BH9" s="13" cm="1">
        <f t="array" ref="BH9">IF($B$11="",ISERROR(MATCH(Y9,[1]Feiertage!$A$8:$A$19,0))*IF(OR(Y9&lt;$M$3,Y9&gt;$BU$36),0,INDEX($M$4:$N$10,WEEKDAY(Y9,2),(Y9&gt;=$M$3)*(Y9&lt;$N$3)+2*(Y9&gt;=$N$3)*(Y9&lt;=$BU$36))),ISERROR(MATCH(Y9,[1]Feiertage!$A$8:$A$19,0))*IF(OR(Y9&lt;$M$3,Y9&gt;$B$11),0,INDEX($M$4:$N$10,WEEKDAY(Y9,2),(Y9&gt;=$M$3)*(Y9&lt;$N$3)+2*(Y9&gt;=$N$3)*(Y9&lt;=$BU$36))))</f>
        <v>0</v>
      </c>
      <c r="BI9" s="83"/>
      <c r="BJ9" s="13" cm="1">
        <f t="array" ref="BJ9">IF($B$11="",ISERROR(MATCH(AA9,[1]Feiertage!$A$8:$A$19,0))*IF(OR(AA9&lt;$M$3,AA9&gt;$BU$36),0,INDEX($M$4:$N$10,WEEKDAY(AA9,2),(AA9&gt;=$M$3)*(AA9&lt;$N$3)+2*(AA9&gt;=$N$3)*(AA9&lt;=$BU$36))),ISERROR(MATCH(AA9,[1]Feiertage!$A$8:$A$19,0))*IF(OR(AA9&lt;$M$3,AA9&gt;$B$11),0,INDEX($M$4:$N$10,WEEKDAY(AA9,2),(AA9&gt;=$M$3)*(AA9&lt;$N$3)+2*(AA9&gt;=$N$3)*(AA9&lt;=$BU$36))))</f>
        <v>4</v>
      </c>
      <c r="BK9" s="83"/>
      <c r="BL9" s="13" cm="1">
        <f t="array" ref="BL9">IF($B$11="",ISERROR(MATCH(AC9,[1]Feiertage!$A$8:$A$19,0))*IF(OR(AC9&lt;$M$3,AC9&gt;$BU$36),0,INDEX($M$4:$N$10,WEEKDAY(AC9,2),(AC9&gt;=$M$3)*(AC9&lt;$N$3)+2*(AC9&gt;=$N$3)*(AC9&lt;=$BU$36))),ISERROR(MATCH(AC9,[1]Feiertage!$A$8:$A$19,0))*IF(OR(AC9&lt;$M$3,AC9&gt;$B$11),0,INDEX($M$4:$N$10,WEEKDAY(AC9,2),(AC9&gt;=$M$3)*(AC9&lt;$N$3)+2*(AC9&gt;=$N$3)*(AC9&lt;=$BU$36))))</f>
        <v>4</v>
      </c>
      <c r="BM9" s="83"/>
      <c r="BN9" s="13" cm="1">
        <f t="array" ref="BN9">IF($B$11="",ISERROR(MATCH(AE9,[1]Feiertage!$A$8:$A$19,0))*IF(OR(AE9&lt;$M$3,AE9&gt;$BU$36),0,INDEX($M$4:$N$10,WEEKDAY(AE9,2),(AE9&gt;=$M$3)*(AE9&lt;$N$3)+2*(AE9&gt;=$N$3)*(AE9&lt;=$BU$36))),ISERROR(MATCH(AE9,[1]Feiertage!$A$8:$A$19,0))*IF(OR(AE9&lt;$M$3,AE9&gt;$B$11),0,INDEX($M$4:$N$10,WEEKDAY(AE9,2),(AE9&gt;=$M$3)*(AE9&lt;$N$3)+2*(AE9&gt;=$N$3)*(AE9&lt;=$BU$36))))</f>
        <v>4</v>
      </c>
      <c r="BO9" s="83"/>
      <c r="BP9" s="13" cm="1">
        <f t="array" ref="BP9">IF($B$11="",ISERROR(MATCH(AG9,[1]Feiertage!$A$8:$A$19,0))*IF(OR(AG9&lt;$M$3,AG9&gt;$BU$36),0,INDEX($M$4:$N$10,WEEKDAY(AG9,2),(AG9&gt;=$M$3)*(AG9&lt;$N$3)+2*(AG9&gt;=$N$3)*(AG9&lt;=$BU$36))),ISERROR(MATCH(AG9,[1]Feiertage!$A$8:$A$19,0))*IF(OR(AG9&lt;$M$3,AG9&gt;$B$11),0,INDEX($M$4:$N$10,WEEKDAY(AG9,2),(AG9&gt;=$M$3)*(AG9&lt;$N$3)+2*(AG9&gt;=$N$3)*(AG9&lt;=$BU$36))))</f>
        <v>4</v>
      </c>
      <c r="BQ9" s="83"/>
      <c r="BR9" s="13" cm="1">
        <f t="array" ref="BR9">IF($B$11="",ISERROR(MATCH(AI9,[1]Feiertage!$A$8:$A$19,0))*IF(OR(AI9&lt;$M$3,AI9&gt;$BU$36),0,INDEX($M$4:$N$10,WEEKDAY(AI9,2),(AI9&gt;=$M$3)*(AI9&lt;$N$3)+2*(AI9&gt;=$N$3)*(AI9&lt;=$BU$36))),ISERROR(MATCH(AI9,[1]Feiertage!$A$8:$A$19,0))*IF(OR(AI9&lt;$M$3,AI9&gt;$B$11),0,INDEX($M$4:$N$10,WEEKDAY(AI9,2),(AI9&gt;=$M$3)*(AI9&lt;$N$3)+2*(AI9&gt;=$N$3)*(AI9&lt;=$BU$36))))</f>
        <v>0</v>
      </c>
      <c r="BS9" s="83"/>
      <c r="BT9" s="13" cm="1">
        <f t="array" ref="BT9">IF($B$11="",ISERROR(MATCH(AK9,[1]Feiertage!$A$8:$A$19,0))*IF(OR(AK9&lt;$M$3,AK9&gt;$BU$36),0,INDEX($M$4:$N$10,WEEKDAY(AK9,2),(AK9&gt;=$M$3)*(AK9&lt;$N$3)+2*(AK9&gt;=$N$3)*(AK9&lt;=$BU$36))),ISERROR(MATCH(AK9,[1]Feiertage!$A$8:$A$19,0))*IF(OR(AK9&lt;$M$3,AK9&gt;$B$11),0,INDEX($M$4:$N$10,WEEKDAY(AK9,2),(AK9&gt;=$M$3)*(AK9&lt;$N$3)+2*(AK9&gt;=$N$3)*(AK9&lt;=$BU$36))))</f>
        <v>4</v>
      </c>
      <c r="BU9" s="83"/>
      <c r="BV9" s="13" cm="1">
        <f t="array" ref="BV9">IF($B$11="",ISERROR(MATCH(AM9,[1]Feiertage!$A$8:$A$19,0))*IF(OR(AM9&lt;$M$3,AM9&gt;$BU$36),0,INDEX($M$4:$N$10,WEEKDAY(AM9,2),(AM9&gt;=$M$3)*(AM9&lt;$N$3)+2*(AM9&gt;=$N$3)*(AM9&lt;=$BU$36))),ISERROR(MATCH(AM9,[1]Feiertage!$A$8:$A$19,0))*IF(OR(AM9&lt;$M$3,AM9&gt;$B$11),0,INDEX($M$4:$N$10,WEEKDAY(AM9,2),(AM9&gt;=$M$3)*(AM9&lt;$N$3)+2*(AM9&gt;=$N$3)*(AM9&lt;=$BU$36))))</f>
        <v>4</v>
      </c>
      <c r="BW9" s="84"/>
      <c r="BZ9" s="162"/>
      <c r="CA9" s="13" cm="1">
        <f t="array" ref="CA9">IF($B$11="",ISERROR(MATCH(Q9,$AO$3:$AQ$3,0))*IF(OR(Q9&lt;$M$3,Q9&gt;$BU$36),0,INDEX($M$4:$N$10,WEEKDAY(Q9,2),(Q9&gt;=$M$3)*(Q9&lt;$N$3)+2*(Q9&gt;=$N$3)*(Q9&lt;=$BU$36))),ISERROR(MATCH(Q9,$AO$3:$AQ$3,0))*IF(OR(Q9&lt;$M$3,Q9&gt;$B$11),0,INDEX($M$4:$N$10,WEEKDAY(Q9,2),(Q9&gt;=$M$3)*(Q9&lt;$N$3)+2*(Q9&gt;=$N$3)*(Q9&lt;=$BU$36))))</f>
        <v>0</v>
      </c>
      <c r="CB9" s="83"/>
      <c r="CC9" s="13" cm="1">
        <f t="array" ref="CC9">IF($B$11="",ISERROR(MATCH(S9,$AO$3:$AQ$3,0))*IF(OR(S9&lt;$M$3,S9&gt;$BU$36),0,INDEX($M$4:$N$10,WEEKDAY(S9,2),(S9&gt;=$M$3)*(S9&lt;$N$3)+2*(S9&gt;=$N$3)*(S9&lt;=$BU$36))),ISERROR(MATCH(S9,$AO$3:$AQ$3,0))*IF(OR(S9&lt;$M$3,S9&gt;$B$11),0,INDEX($M$4:$N$10,WEEKDAY(S9,2),(S9&gt;=$M$3)*(S9&lt;$N$3)+2*(S9&gt;=$N$3)*(S9&lt;=$BU$36))))</f>
        <v>0</v>
      </c>
      <c r="CD9" s="83"/>
      <c r="CE9" s="13" cm="1">
        <f t="array" ref="CE9">IF($B$11="",ISERROR(MATCH(U9,$AO$3:$AQ$3,0))*IF(OR(U9&lt;$M$3,U9&gt;$BU$36),0,INDEX($M$4:$N$10,WEEKDAY(U9,2),(U9&gt;=$M$3)*(U9&lt;$N$3)+2*(U9&gt;=$N$3)*(U9&lt;=$BU$36))),ISERROR(MATCH(U9,$AO$3:$AQ$3,0))*IF(OR(U9&lt;$M$3,U9&gt;$B$11),0,INDEX($M$4:$N$10,WEEKDAY(U9,2),(U9&gt;=$M$3)*(U9&lt;$N$3)+2*(U9&gt;=$N$3)*(U9&lt;=$BU$36))))</f>
        <v>0</v>
      </c>
      <c r="CF9" s="83"/>
      <c r="CG9" s="13" cm="1">
        <f t="array" ref="CG9">IF($B$11="",ISERROR(MATCH(W9,$AO$3:$AQ$3,0))*IF(OR(W9&lt;$M$3,W9&gt;$BU$36),0,INDEX($M$4:$N$10,WEEKDAY(W9,2),(W9&gt;=$M$3)*(W9&lt;$N$3)+2*(W9&gt;=$N$3)*(W9&lt;=$BU$36))),ISERROR(MATCH(W9,$AO$3:$AQ$3,0))*IF(OR(W9&lt;$M$3,W9&gt;$B$11),0,INDEX($M$4:$N$10,WEEKDAY(W9,2),(W9&gt;=$M$3)*(W9&lt;$N$3)+2*(W9&gt;=$N$3)*(W9&lt;=$BU$36))))</f>
        <v>4</v>
      </c>
      <c r="CH9" s="83"/>
      <c r="CI9" s="13" cm="1">
        <f t="array" ref="CI9">IF($B$11="",ISERROR(MATCH(Y9,$AO$3:$AQ$3,0))*IF(OR(Y9&lt;$M$3,Y9&gt;$BU$36),0,INDEX($M$4:$N$10,WEEKDAY(Y9,2),(Y9&gt;=$M$3)*(Y9&lt;$N$3)+2*(Y9&gt;=$N$3)*(Y9&lt;=$BU$36))),ISERROR(MATCH(Y9,$AO$3:$AQ$3,0))*IF(OR(Y9&lt;$M$3,Y9&gt;$B$11),0,INDEX($M$4:$N$10,WEEKDAY(Y9,2),(Y9&gt;=$M$3)*(Y9&lt;$N$3)+2*(Y9&gt;=$N$3)*(Y9&lt;=$BU$36))))</f>
        <v>0</v>
      </c>
      <c r="CJ9" s="83"/>
      <c r="CK9" s="13" cm="1">
        <f t="array" ref="CK9">IF($B$11="",ISERROR(MATCH(AA9,$AO$3:$AQ$3,0))*IF(OR(AA9&lt;$M$3,AA9&gt;$BU$36),0,INDEX($M$4:$N$10,WEEKDAY(AA9,2),(AA9&gt;=$M$3)*(AA9&lt;$N$3)+2*(AA9&gt;=$N$3)*(AA9&lt;=$BU$36))),ISERROR(MATCH(AA9,$AO$3:$AQ$3,0))*IF(OR(AA9&lt;$M$3,AA9&gt;$B$11),0,INDEX($M$4:$N$10,WEEKDAY(AA9,2),(AA9&gt;=$M$3)*(AA9&lt;$N$3)+2*(AA9&gt;=$N$3)*(AA9&lt;=$BU$36))))</f>
        <v>4</v>
      </c>
      <c r="CL9" s="83"/>
      <c r="CM9" s="13" cm="1">
        <f t="array" ref="CM9">IF($B$11="",ISERROR(MATCH(AC9,$AO$3:$AQ$3,0))*IF(OR(AC9&lt;$M$3,AC9&gt;$BU$36),0,INDEX($M$4:$N$10,WEEKDAY(AC9,2),(AC9&gt;=$M$3)*(AC9&lt;$N$3)+2*(AC9&gt;=$N$3)*(AC9&lt;=$BU$36))),ISERROR(MATCH(AC9,$AO$3:$AQ$3,0))*IF(OR(AC9&lt;$M$3,AC9&gt;$B$11),0,INDEX($M$4:$N$10,WEEKDAY(AC9,2),(AC9&gt;=$M$3)*(AC9&lt;$N$3)+2*(AC9&gt;=$N$3)*(AC9&lt;=$BU$36))))</f>
        <v>4</v>
      </c>
      <c r="CN9" s="83"/>
      <c r="CO9" s="13" cm="1">
        <f t="array" ref="CO9">IF($B$11="",ISERROR(MATCH(AE9,$AO$3:$AQ$3,0))*IF(OR(AE9&lt;$M$3,AE9&gt;$BU$36),0,INDEX($M$4:$N$10,WEEKDAY(AE9,2),(AE9&gt;=$M$3)*(AE9&lt;$N$3)+2*(AE9&gt;=$N$3)*(AE9&lt;=$BU$36))),ISERROR(MATCH(AE9,$AO$3:$AQ$3,0))*IF(OR(AE9&lt;$M$3,AE9&gt;$B$11),0,INDEX($M$4:$N$10,WEEKDAY(AE9,2),(AE9&gt;=$M$3)*(AE9&lt;$N$3)+2*(AE9&gt;=$N$3)*(AE9&lt;=$BU$36))))</f>
        <v>4</v>
      </c>
      <c r="CP9" s="83"/>
      <c r="CQ9" s="13" cm="1">
        <f t="array" ref="CQ9">IF($B$11="",ISERROR(MATCH(AG9,$AO$3:$AQ$3,0))*IF(OR(AG9&lt;$M$3,AG9&gt;$BU$36),0,INDEX($M$4:$N$10,WEEKDAY(AG9,2),(AG9&gt;=$M$3)*(AG9&lt;$N$3)+2*(AG9&gt;=$N$3)*(AG9&lt;=$BU$36))),ISERROR(MATCH(AG9,$AO$3:$AQ$3,0))*IF(OR(AG9&lt;$M$3,AG9&gt;$B$11),0,INDEX($M$4:$N$10,WEEKDAY(AG9,2),(AG9&gt;=$M$3)*(AG9&lt;$N$3)+2*(AG9&gt;=$N$3)*(AG9&lt;=$BU$36))))</f>
        <v>4</v>
      </c>
      <c r="CR9" s="83"/>
      <c r="CS9" s="13" cm="1">
        <f t="array" ref="CS9">IF($B$11="",ISERROR(MATCH(AI9,$AO$3:$AQ$3,0))*IF(OR(AI9&lt;$M$3,AI9&gt;$BU$36),0,INDEX($M$4:$N$10,WEEKDAY(AI9,2),(AI9&gt;=$M$3)*(AI9&lt;$N$3)+2*(AI9&gt;=$N$3)*(AI9&lt;=$BU$36))),ISERROR(MATCH(AI9,$AO$3:$AQ$3,0))*IF(OR(AI9&lt;$M$3,AI9&gt;$BU$36),0,INDEX($M$4:$N$10,WEEKDAY(AI9,2),(AI9&gt;=$M$3)*(AI9&lt;$N$3)+2*(AI9&gt;=$N$3)*(AI9&lt;=$BU$36))))</f>
        <v>0</v>
      </c>
      <c r="CT9" s="83"/>
      <c r="CU9" s="13" cm="1">
        <f t="array" ref="CU9">IF($B$11="",ISERROR(MATCH(AK9,$AO$3:$AQ$3,0))*IF(OR(AK9&lt;$M$3,AK9&gt;$BU$36),0,INDEX($M$4:$N$10,WEEKDAY(AK9,2),(AK9&gt;=$M$3)*(AK9&lt;$N$3)+2*(AK9&gt;=$N$3)*(AK9&lt;=$BU$36))),ISERROR(MATCH(AK9,$AO$3:$AQ$3,0))*IF(OR(AK9&lt;$M$3,AK9&gt;$B$11),0,INDEX($M$4:$N$10,WEEKDAY(AK9,2),(AK9&gt;=$M$3)*(AK9&lt;$N$3)+2*(AK9&gt;=$N$3)*(AK9&lt;=$BU$36))))</f>
        <v>4</v>
      </c>
      <c r="CV9" s="83"/>
      <c r="CW9" s="13" cm="1">
        <f t="array" ref="CW9">IF($B$11="",ISERROR(MATCH(AM9,$AO$3:$AQ$3,0))*IF(OR(AM9&lt;$M$3,AM9&gt;$BU$36),0,INDEX($M$4:$N$10,WEEKDAY(AM9,2),(AM9&gt;=$M$3)*(AM9&lt;$N$3)+2*(AM9&gt;=$N$3)*(AM9&lt;=$BU$36))),ISERROR(MATCH(AM9,$AO$3:$AQ$3,0))*IF(OR(AM9&lt;$M$3,AM9&gt;$B$11),0,INDEX($M$4:$N$10,WEEKDAY(AM9,2),(AM9&gt;=$M$3)*(AM9&lt;$N$3)+2*(AM9&gt;=$N$3)*(AM9&lt;=$BU$36))))</f>
        <v>4</v>
      </c>
      <c r="CX9" s="84"/>
    </row>
    <row r="10" spans="1:102" ht="14.45" customHeight="1" x14ac:dyDescent="0.25">
      <c r="A10" s="24" t="s">
        <v>49</v>
      </c>
      <c r="B10" s="342">
        <v>44641</v>
      </c>
      <c r="C10" s="342"/>
      <c r="D10" s="343" t="s">
        <v>99</v>
      </c>
      <c r="E10" s="344"/>
      <c r="F10" s="344"/>
      <c r="G10" s="345"/>
      <c r="H10" s="25"/>
      <c r="I10" s="26" t="s">
        <v>50</v>
      </c>
      <c r="K10" s="346" t="s">
        <v>51</v>
      </c>
      <c r="L10" s="347"/>
      <c r="M10" s="22">
        <v>0</v>
      </c>
      <c r="N10" s="23"/>
      <c r="P10" s="11">
        <f t="shared" si="1"/>
        <v>44570</v>
      </c>
      <c r="Q10" s="12">
        <f t="shared" si="3"/>
        <v>44570</v>
      </c>
      <c r="R10" s="11">
        <f t="shared" si="3"/>
        <v>44601</v>
      </c>
      <c r="S10" s="12">
        <f t="shared" si="3"/>
        <v>44601</v>
      </c>
      <c r="T10" s="11">
        <f t="shared" si="3"/>
        <v>44629</v>
      </c>
      <c r="U10" s="12">
        <f t="shared" si="3"/>
        <v>44629</v>
      </c>
      <c r="V10" s="11">
        <f t="shared" si="3"/>
        <v>44660</v>
      </c>
      <c r="W10" s="12">
        <f t="shared" si="3"/>
        <v>44660</v>
      </c>
      <c r="X10" s="11">
        <f t="shared" si="3"/>
        <v>44690</v>
      </c>
      <c r="Y10" s="12">
        <f t="shared" si="3"/>
        <v>44690</v>
      </c>
      <c r="Z10" s="11">
        <f t="shared" si="3"/>
        <v>44721</v>
      </c>
      <c r="AA10" s="12">
        <f t="shared" si="3"/>
        <v>44721</v>
      </c>
      <c r="AB10" s="11">
        <f t="shared" si="3"/>
        <v>44751</v>
      </c>
      <c r="AC10" s="12">
        <f t="shared" si="3"/>
        <v>44751</v>
      </c>
      <c r="AD10" s="11">
        <f t="shared" si="3"/>
        <v>44782</v>
      </c>
      <c r="AE10" s="12">
        <f t="shared" si="3"/>
        <v>44782</v>
      </c>
      <c r="AF10" s="11">
        <f t="shared" si="3"/>
        <v>44813</v>
      </c>
      <c r="AG10" s="12">
        <f t="shared" si="3"/>
        <v>44813</v>
      </c>
      <c r="AH10" s="11">
        <f t="shared" si="3"/>
        <v>44843</v>
      </c>
      <c r="AI10" s="12">
        <f t="shared" si="3"/>
        <v>44843</v>
      </c>
      <c r="AJ10" s="11">
        <f t="shared" si="3"/>
        <v>44874</v>
      </c>
      <c r="AK10" s="12">
        <f t="shared" si="3"/>
        <v>44874</v>
      </c>
      <c r="AL10" s="11">
        <f t="shared" si="3"/>
        <v>44904</v>
      </c>
      <c r="AM10" s="12">
        <f t="shared" si="3"/>
        <v>44904</v>
      </c>
      <c r="AO10" s="322"/>
      <c r="AP10" s="322"/>
      <c r="AQ10" s="303"/>
      <c r="AR10" s="303"/>
      <c r="AY10" s="162"/>
      <c r="AZ10" s="13" cm="1">
        <f t="array" ref="AZ10">IF($B$11="",ISERROR(MATCH(Q10,[1]Feiertage!$A$8:$A$19,0))*IF(OR(Q10&lt;$M$3,Q10&gt;$BU$36),0,INDEX($M$4:$N$10,WEEKDAY(Q10,2),(Q10&gt;=$M$3)*(Q10&lt;$N$3)+2*(Q10&gt;=$N$3)*(Q10&lt;=$BU$36))),ISERROR(MATCH(Q10,[1]Feiertage!$A$8:$A$19,0))*IF(OR(Q10&lt;$M$3,Q10&gt;$B$11),0,INDEX($M$4:$N$10,WEEKDAY(Q10,2),(Q10&gt;=$M$3)*(Q10&lt;$N$3)+2*(Q10&gt;=$N$3)*(Q10&lt;=$BU$36))))</f>
        <v>0</v>
      </c>
      <c r="BA10" s="83"/>
      <c r="BB10" s="13" cm="1">
        <f t="array" ref="BB10">IF($B$11="",ISERROR(MATCH(S10,[1]Feiertage!$A$8:$A$19,0))*IF(OR(S10&lt;$M$3,S10&gt;$BU$36),0,INDEX($M$4:$N$10,WEEKDAY(S10,2),(S10&gt;=$M$3)*(S10&lt;$N$3)+2*(S10&gt;=$N$3)*(S10&lt;=$BU$36))),ISERROR(MATCH(S10,[1]Feiertage!$A$8:$A$19,0))*IF(OR(S10&lt;$M$3,S10&gt;$B$11),0,INDEX($M$4:$N$10,WEEKDAY(S10,2),(S10&gt;=$M$3)*(S10&lt;$N$3)+2*(S10&gt;=$N$3)*(S10&lt;=$BU$36))))</f>
        <v>0</v>
      </c>
      <c r="BC10" s="83"/>
      <c r="BD10" s="13" cm="1">
        <f t="array" ref="BD10">IF($B$11="",ISERROR(MATCH(U10,[1]Feiertage!$A$8:$A$19,0))*IF(OR(U10&lt;$M$3,U10&gt;$BU$36),0,INDEX($M$4:$N$10,WEEKDAY(U10,2),(U10&gt;=$M$3)*(U10&lt;$N$3)+2*(U10&gt;=$N$3)*(U10&lt;=$BU$36))),ISERROR(MATCH(U10,[1]Feiertage!$A$8:$A$19,0))*IF(OR(U10&lt;$M$3,U10&gt;$B$11),0,INDEX($M$4:$N$10,WEEKDAY(U10,2),(U10&gt;=$M$3)*(U10&lt;$N$3)+2*(U10&gt;=$N$3)*(U10&lt;=$BU$36))))</f>
        <v>0</v>
      </c>
      <c r="BE10" s="83"/>
      <c r="BF10" s="13" cm="1">
        <f t="array" ref="BF10">IF($B$11="",ISERROR(MATCH(W10,[1]Feiertage!$A$8:$A$19,0))*IF(OR(W10&lt;$M$3,W10&gt;$BU$36),0,INDEX($M$4:$N$10,WEEKDAY(W10,2),(W10&gt;=$M$3)*(W10&lt;$N$3)+2*(W10&gt;=$N$3)*(W10&lt;=$BU$36))),ISERROR(MATCH(W10,[1]Feiertage!$A$8:$A$19,0))*IF(OR(W10&lt;$M$3,W10&gt;$B$11),0,INDEX($M$4:$N$10,WEEKDAY(W10,2),(W10&gt;=$M$3)*(W10&lt;$N$3)+2*(W10&gt;=$N$3)*(W10&lt;=$BU$36))))</f>
        <v>0</v>
      </c>
      <c r="BG10" s="83"/>
      <c r="BH10" s="13" cm="1">
        <f t="array" ref="BH10">IF($B$11="",ISERROR(MATCH(Y10,[1]Feiertage!$A$8:$A$19,0))*IF(OR(Y10&lt;$M$3,Y10&gt;$BU$36),0,INDEX($M$4:$N$10,WEEKDAY(Y10,2),(Y10&gt;=$M$3)*(Y10&lt;$N$3)+2*(Y10&gt;=$N$3)*(Y10&lt;=$BU$36))),ISERROR(MATCH(Y10,[1]Feiertage!$A$8:$A$19,0))*IF(OR(Y10&lt;$M$3,Y10&gt;$B$11),0,INDEX($M$4:$N$10,WEEKDAY(Y10,2),(Y10&gt;=$M$3)*(Y10&lt;$N$3)+2*(Y10&gt;=$N$3)*(Y10&lt;=$BU$36))))</f>
        <v>4</v>
      </c>
      <c r="BI10" s="83"/>
      <c r="BJ10" s="13" cm="1">
        <f t="array" ref="BJ10">IF($B$11="",ISERROR(MATCH(AA10,[1]Feiertage!$A$8:$A$19,0))*IF(OR(AA10&lt;$M$3,AA10&gt;$BU$36),0,INDEX($M$4:$N$10,WEEKDAY(AA10,2),(AA10&gt;=$M$3)*(AA10&lt;$N$3)+2*(AA10&gt;=$N$3)*(AA10&lt;=$BU$36))),ISERROR(MATCH(AA10,[1]Feiertage!$A$8:$A$19,0))*IF(OR(AA10&lt;$M$3,AA10&gt;$B$11),0,INDEX($M$4:$N$10,WEEKDAY(AA10,2),(AA10&gt;=$M$3)*(AA10&lt;$N$3)+2*(AA10&gt;=$N$3)*(AA10&lt;=$BU$36))))</f>
        <v>4</v>
      </c>
      <c r="BK10" s="83"/>
      <c r="BL10" s="13" cm="1">
        <f t="array" ref="BL10">IF($B$11="",ISERROR(MATCH(AC10,[1]Feiertage!$A$8:$A$19,0))*IF(OR(AC10&lt;$M$3,AC10&gt;$BU$36),0,INDEX($M$4:$N$10,WEEKDAY(AC10,2),(AC10&gt;=$M$3)*(AC10&lt;$N$3)+2*(AC10&gt;=$N$3)*(AC10&lt;=$BU$36))),ISERROR(MATCH(AC10,[1]Feiertage!$A$8:$A$19,0))*IF(OR(AC10&lt;$M$3,AC10&gt;$B$11),0,INDEX($M$4:$N$10,WEEKDAY(AC10,2),(AC10&gt;=$M$3)*(AC10&lt;$N$3)+2*(AC10&gt;=$N$3)*(AC10&lt;=$BU$36))))</f>
        <v>0</v>
      </c>
      <c r="BM10" s="83"/>
      <c r="BN10" s="13" cm="1">
        <f t="array" ref="BN10">IF($B$11="",ISERROR(MATCH(AE10,[1]Feiertage!$A$8:$A$19,0))*IF(OR(AE10&lt;$M$3,AE10&gt;$BU$36),0,INDEX($M$4:$N$10,WEEKDAY(AE10,2),(AE10&gt;=$M$3)*(AE10&lt;$N$3)+2*(AE10&gt;=$N$3)*(AE10&lt;=$BU$36))),ISERROR(MATCH(AE10,[1]Feiertage!$A$8:$A$19,0))*IF(OR(AE10&lt;$M$3,AE10&gt;$B$11),0,INDEX($M$4:$N$10,WEEKDAY(AE10,2),(AE10&gt;=$M$3)*(AE10&lt;$N$3)+2*(AE10&gt;=$N$3)*(AE10&lt;=$BU$36))))</f>
        <v>4</v>
      </c>
      <c r="BO10" s="83"/>
      <c r="BP10" s="13" cm="1">
        <f t="array" ref="BP10">IF($B$11="",ISERROR(MATCH(AG10,[1]Feiertage!$A$8:$A$19,0))*IF(OR(AG10&lt;$M$3,AG10&gt;$BU$36),0,INDEX($M$4:$N$10,WEEKDAY(AG10,2),(AG10&gt;=$M$3)*(AG10&lt;$N$3)+2*(AG10&gt;=$N$3)*(AG10&lt;=$BU$36))),ISERROR(MATCH(AG10,[1]Feiertage!$A$8:$A$19,0))*IF(OR(AG10&lt;$M$3,AG10&gt;$B$11),0,INDEX($M$4:$N$10,WEEKDAY(AG10,2),(AG10&gt;=$M$3)*(AG10&lt;$N$3)+2*(AG10&gt;=$N$3)*(AG10&lt;=$BU$36))))</f>
        <v>4</v>
      </c>
      <c r="BQ10" s="83"/>
      <c r="BR10" s="13" cm="1">
        <f t="array" ref="BR10">IF($B$11="",ISERROR(MATCH(AI10,[1]Feiertage!$A$8:$A$19,0))*IF(OR(AI10&lt;$M$3,AI10&gt;$BU$36),0,INDEX($M$4:$N$10,WEEKDAY(AI10,2),(AI10&gt;=$M$3)*(AI10&lt;$N$3)+2*(AI10&gt;=$N$3)*(AI10&lt;=$BU$36))),ISERROR(MATCH(AI10,[1]Feiertage!$A$8:$A$19,0))*IF(OR(AI10&lt;$M$3,AI10&gt;$B$11),0,INDEX($M$4:$N$10,WEEKDAY(AI10,2),(AI10&gt;=$M$3)*(AI10&lt;$N$3)+2*(AI10&gt;=$N$3)*(AI10&lt;=$BU$36))))</f>
        <v>0</v>
      </c>
      <c r="BS10" s="83"/>
      <c r="BT10" s="13" cm="1">
        <f t="array" ref="BT10">IF($B$11="",ISERROR(MATCH(AK10,[1]Feiertage!$A$8:$A$19,0))*IF(OR(AK10&lt;$M$3,AK10&gt;$BU$36),0,INDEX($M$4:$N$10,WEEKDAY(AK10,2),(AK10&gt;=$M$3)*(AK10&lt;$N$3)+2*(AK10&gt;=$N$3)*(AK10&lt;=$BU$36))),ISERROR(MATCH(AK10,[1]Feiertage!$A$8:$A$19,0))*IF(OR(AK10&lt;$M$3,AK10&gt;$B$11),0,INDEX($M$4:$N$10,WEEKDAY(AK10,2),(AK10&gt;=$M$3)*(AK10&lt;$N$3)+2*(AK10&gt;=$N$3)*(AK10&lt;=$BU$36))))</f>
        <v>4</v>
      </c>
      <c r="BU10" s="83"/>
      <c r="BV10" s="13" cm="1">
        <f t="array" ref="BV10">IF($B$11="",ISERROR(MATCH(AM10,[1]Feiertage!$A$8:$A$19,0))*IF(OR(AM10&lt;$M$3,AM10&gt;$BU$36),0,INDEX($M$4:$N$10,WEEKDAY(AM10,2),(AM10&gt;=$M$3)*(AM10&lt;$N$3)+2*(AM10&gt;=$N$3)*(AM10&lt;=$BU$36))),ISERROR(MATCH(AM10,[1]Feiertage!$A$8:$A$19,0))*IF(OR(AM10&lt;$M$3,AM10&gt;$B$11),0,INDEX($M$4:$N$10,WEEKDAY(AM10,2),(AM10&gt;=$M$3)*(AM10&lt;$N$3)+2*(AM10&gt;=$N$3)*(AM10&lt;=$BU$36))))</f>
        <v>4</v>
      </c>
      <c r="BW10" s="84"/>
      <c r="BZ10" s="162"/>
      <c r="CA10" s="13" cm="1">
        <f t="array" ref="CA10">IF($B$11="",ISERROR(MATCH(Q10,$AO$3:$AQ$3,0))*IF(OR(Q10&lt;$M$3,Q10&gt;$BU$36),0,INDEX($M$4:$N$10,WEEKDAY(Q10,2),(Q10&gt;=$M$3)*(Q10&lt;$N$3)+2*(Q10&gt;=$N$3)*(Q10&lt;=$BU$36))),ISERROR(MATCH(Q10,$AO$3:$AQ$3,0))*IF(OR(Q10&lt;$M$3,Q10&gt;$B$11),0,INDEX($M$4:$N$10,WEEKDAY(Q10,2),(Q10&gt;=$M$3)*(Q10&lt;$N$3)+2*(Q10&gt;=$N$3)*(Q10&lt;=$BU$36))))</f>
        <v>0</v>
      </c>
      <c r="CB10" s="83"/>
      <c r="CC10" s="13" cm="1">
        <f t="array" ref="CC10">IF($B$11="",ISERROR(MATCH(S10,$AO$3:$AQ$3,0))*IF(OR(S10&lt;$M$3,S10&gt;$BU$36),0,INDEX($M$4:$N$10,WEEKDAY(S10,2),(S10&gt;=$M$3)*(S10&lt;$N$3)+2*(S10&gt;=$N$3)*(S10&lt;=$BU$36))),ISERROR(MATCH(S10,$AO$3:$AQ$3,0))*IF(OR(S10&lt;$M$3,S10&gt;$B$11),0,INDEX($M$4:$N$10,WEEKDAY(S10,2),(S10&gt;=$M$3)*(S10&lt;$N$3)+2*(S10&gt;=$N$3)*(S10&lt;=$BU$36))))</f>
        <v>0</v>
      </c>
      <c r="CD10" s="83"/>
      <c r="CE10" s="13" cm="1">
        <f t="array" ref="CE10">IF($B$11="",ISERROR(MATCH(U10,$AO$3:$AQ$3,0))*IF(OR(U10&lt;$M$3,U10&gt;$BU$36),0,INDEX($M$4:$N$10,WEEKDAY(U10,2),(U10&gt;=$M$3)*(U10&lt;$N$3)+2*(U10&gt;=$N$3)*(U10&lt;=$BU$36))),ISERROR(MATCH(U10,$AO$3:$AQ$3,0))*IF(OR(U10&lt;$M$3,U10&gt;$B$11),0,INDEX($M$4:$N$10,WEEKDAY(U10,2),(U10&gt;=$M$3)*(U10&lt;$N$3)+2*(U10&gt;=$N$3)*(U10&lt;=$BU$36))))</f>
        <v>0</v>
      </c>
      <c r="CF10" s="83"/>
      <c r="CG10" s="13" cm="1">
        <f t="array" ref="CG10">IF($B$11="",ISERROR(MATCH(W10,$AO$3:$AQ$3,0))*IF(OR(W10&lt;$M$3,W10&gt;$BU$36),0,INDEX($M$4:$N$10,WEEKDAY(W10,2),(W10&gt;=$M$3)*(W10&lt;$N$3)+2*(W10&gt;=$N$3)*(W10&lt;=$BU$36))),ISERROR(MATCH(W10,$AO$3:$AQ$3,0))*IF(OR(W10&lt;$M$3,W10&gt;$B$11),0,INDEX($M$4:$N$10,WEEKDAY(W10,2),(W10&gt;=$M$3)*(W10&lt;$N$3)+2*(W10&gt;=$N$3)*(W10&lt;=$BU$36))))</f>
        <v>0</v>
      </c>
      <c r="CH10" s="83"/>
      <c r="CI10" s="13" cm="1">
        <f t="array" ref="CI10">IF($B$11="",ISERROR(MATCH(Y10,$AO$3:$AQ$3,0))*IF(OR(Y10&lt;$M$3,Y10&gt;$BU$36),0,INDEX($M$4:$N$10,WEEKDAY(Y10,2),(Y10&gt;=$M$3)*(Y10&lt;$N$3)+2*(Y10&gt;=$N$3)*(Y10&lt;=$BU$36))),ISERROR(MATCH(Y10,$AO$3:$AQ$3,0))*IF(OR(Y10&lt;$M$3,Y10&gt;$B$11),0,INDEX($M$4:$N$10,WEEKDAY(Y10,2),(Y10&gt;=$M$3)*(Y10&lt;$N$3)+2*(Y10&gt;=$N$3)*(Y10&lt;=$BU$36))))</f>
        <v>4</v>
      </c>
      <c r="CJ10" s="83"/>
      <c r="CK10" s="13" cm="1">
        <f t="array" ref="CK10">IF($B$11="",ISERROR(MATCH(AA10,$AO$3:$AQ$3,0))*IF(OR(AA10&lt;$M$3,AA10&gt;$BU$36),0,INDEX($M$4:$N$10,WEEKDAY(AA10,2),(AA10&gt;=$M$3)*(AA10&lt;$N$3)+2*(AA10&gt;=$N$3)*(AA10&lt;=$BU$36))),ISERROR(MATCH(AA10,$AO$3:$AQ$3,0))*IF(OR(AA10&lt;$M$3,AA10&gt;$B$11),0,INDEX($M$4:$N$10,WEEKDAY(AA10,2),(AA10&gt;=$M$3)*(AA10&lt;$N$3)+2*(AA10&gt;=$N$3)*(AA10&lt;=$BU$36))))</f>
        <v>4</v>
      </c>
      <c r="CL10" s="83"/>
      <c r="CM10" s="13" cm="1">
        <f t="array" ref="CM10">IF($B$11="",ISERROR(MATCH(AC10,$AO$3:$AQ$3,0))*IF(OR(AC10&lt;$M$3,AC10&gt;$BU$36),0,INDEX($M$4:$N$10,WEEKDAY(AC10,2),(AC10&gt;=$M$3)*(AC10&lt;$N$3)+2*(AC10&gt;=$N$3)*(AC10&lt;=$BU$36))),ISERROR(MATCH(AC10,$AO$3:$AQ$3,0))*IF(OR(AC10&lt;$M$3,AC10&gt;$B$11),0,INDEX($M$4:$N$10,WEEKDAY(AC10,2),(AC10&gt;=$M$3)*(AC10&lt;$N$3)+2*(AC10&gt;=$N$3)*(AC10&lt;=$BU$36))))</f>
        <v>0</v>
      </c>
      <c r="CN10" s="83"/>
      <c r="CO10" s="13" cm="1">
        <f t="array" ref="CO10">IF($B$11="",ISERROR(MATCH(AE10,$AO$3:$AQ$3,0))*IF(OR(AE10&lt;$M$3,AE10&gt;$BU$36),0,INDEX($M$4:$N$10,WEEKDAY(AE10,2),(AE10&gt;=$M$3)*(AE10&lt;$N$3)+2*(AE10&gt;=$N$3)*(AE10&lt;=$BU$36))),ISERROR(MATCH(AE10,$AO$3:$AQ$3,0))*IF(OR(AE10&lt;$M$3,AE10&gt;$B$11),0,INDEX($M$4:$N$10,WEEKDAY(AE10,2),(AE10&gt;=$M$3)*(AE10&lt;$N$3)+2*(AE10&gt;=$N$3)*(AE10&lt;=$BU$36))))</f>
        <v>4</v>
      </c>
      <c r="CP10" s="83"/>
      <c r="CQ10" s="13" cm="1">
        <f t="array" ref="CQ10">IF($B$11="",ISERROR(MATCH(AG10,$AO$3:$AQ$3,0))*IF(OR(AG10&lt;$M$3,AG10&gt;$BU$36),0,INDEX($M$4:$N$10,WEEKDAY(AG10,2),(AG10&gt;=$M$3)*(AG10&lt;$N$3)+2*(AG10&gt;=$N$3)*(AG10&lt;=$BU$36))),ISERROR(MATCH(AG10,$AO$3:$AQ$3,0))*IF(OR(AG10&lt;$M$3,AG10&gt;$B$11),0,INDEX($M$4:$N$10,WEEKDAY(AG10,2),(AG10&gt;=$M$3)*(AG10&lt;$N$3)+2*(AG10&gt;=$N$3)*(AG10&lt;=$BU$36))))</f>
        <v>4</v>
      </c>
      <c r="CR10" s="83"/>
      <c r="CS10" s="13" cm="1">
        <f t="array" ref="CS10">IF($B$11="",ISERROR(MATCH(AI10,$AO$3:$AQ$3,0))*IF(OR(AI10&lt;$M$3,AI10&gt;$BU$36),0,INDEX($M$4:$N$10,WEEKDAY(AI10,2),(AI10&gt;=$M$3)*(AI10&lt;$N$3)+2*(AI10&gt;=$N$3)*(AI10&lt;=$BU$36))),ISERROR(MATCH(AI10,$AO$3:$AQ$3,0))*IF(OR(AI10&lt;$M$3,AI10&gt;$BU$36),0,INDEX($M$4:$N$10,WEEKDAY(AI10,2),(AI10&gt;=$M$3)*(AI10&lt;$N$3)+2*(AI10&gt;=$N$3)*(AI10&lt;=$BU$36))))</f>
        <v>0</v>
      </c>
      <c r="CT10" s="83"/>
      <c r="CU10" s="13" cm="1">
        <f t="array" ref="CU10">IF($B$11="",ISERROR(MATCH(AK10,$AO$3:$AQ$3,0))*IF(OR(AK10&lt;$M$3,AK10&gt;$BU$36),0,INDEX($M$4:$N$10,WEEKDAY(AK10,2),(AK10&gt;=$M$3)*(AK10&lt;$N$3)+2*(AK10&gt;=$N$3)*(AK10&lt;=$BU$36))),ISERROR(MATCH(AK10,$AO$3:$AQ$3,0))*IF(OR(AK10&lt;$M$3,AK10&gt;$B$11),0,INDEX($M$4:$N$10,WEEKDAY(AK10,2),(AK10&gt;=$M$3)*(AK10&lt;$N$3)+2*(AK10&gt;=$N$3)*(AK10&lt;=$BU$36))))</f>
        <v>4</v>
      </c>
      <c r="CV10" s="83"/>
      <c r="CW10" s="13" cm="1">
        <f t="array" ref="CW10">IF($B$11="",ISERROR(MATCH(AM10,$AO$3:$AQ$3,0))*IF(OR(AM10&lt;$M$3,AM10&gt;$BU$36),0,INDEX($M$4:$N$10,WEEKDAY(AM10,2),(AM10&gt;=$M$3)*(AM10&lt;$N$3)+2*(AM10&gt;=$N$3)*(AM10&lt;=$BU$36))),ISERROR(MATCH(AM10,$AO$3:$AQ$3,0))*IF(OR(AM10&lt;$M$3,AM10&gt;$B$11),0,INDEX($M$4:$N$10,WEEKDAY(AM10,2),(AM10&gt;=$M$3)*(AM10&lt;$N$3)+2*(AM10&gt;=$N$3)*(AM10&lt;=$BU$36))))</f>
        <v>4</v>
      </c>
      <c r="CX10" s="84"/>
    </row>
    <row r="11" spans="1:102" ht="14.45" customHeight="1" x14ac:dyDescent="0.25">
      <c r="A11" s="27" t="s">
        <v>52</v>
      </c>
      <c r="B11" s="348"/>
      <c r="C11" s="349"/>
      <c r="D11" s="21"/>
      <c r="E11" s="21"/>
      <c r="F11" s="21"/>
      <c r="G11" s="21"/>
      <c r="H11" s="21"/>
      <c r="I11" s="21"/>
      <c r="K11" s="91"/>
      <c r="L11" s="91"/>
      <c r="M11" s="91"/>
      <c r="P11" s="11">
        <f t="shared" si="1"/>
        <v>44571</v>
      </c>
      <c r="Q11" s="12">
        <f t="shared" si="3"/>
        <v>44571</v>
      </c>
      <c r="R11" s="11">
        <f t="shared" si="3"/>
        <v>44602</v>
      </c>
      <c r="S11" s="12">
        <f t="shared" si="3"/>
        <v>44602</v>
      </c>
      <c r="T11" s="11">
        <f t="shared" si="3"/>
        <v>44630</v>
      </c>
      <c r="U11" s="12">
        <f t="shared" si="3"/>
        <v>44630</v>
      </c>
      <c r="V11" s="11">
        <f t="shared" si="3"/>
        <v>44661</v>
      </c>
      <c r="W11" s="12">
        <f t="shared" si="3"/>
        <v>44661</v>
      </c>
      <c r="X11" s="11">
        <f t="shared" si="3"/>
        <v>44691</v>
      </c>
      <c r="Y11" s="12">
        <f t="shared" si="3"/>
        <v>44691</v>
      </c>
      <c r="Z11" s="11">
        <f t="shared" si="3"/>
        <v>44722</v>
      </c>
      <c r="AA11" s="12">
        <f t="shared" si="3"/>
        <v>44722</v>
      </c>
      <c r="AB11" s="11">
        <f t="shared" si="3"/>
        <v>44752</v>
      </c>
      <c r="AC11" s="12">
        <f t="shared" si="3"/>
        <v>44752</v>
      </c>
      <c r="AD11" s="11">
        <f t="shared" si="3"/>
        <v>44783</v>
      </c>
      <c r="AE11" s="12">
        <f t="shared" si="3"/>
        <v>44783</v>
      </c>
      <c r="AF11" s="11">
        <f t="shared" si="3"/>
        <v>44814</v>
      </c>
      <c r="AG11" s="12">
        <f t="shared" si="3"/>
        <v>44814</v>
      </c>
      <c r="AH11" s="11">
        <f t="shared" si="3"/>
        <v>44844</v>
      </c>
      <c r="AI11" s="12">
        <f t="shared" si="3"/>
        <v>44844</v>
      </c>
      <c r="AJ11" s="11">
        <f t="shared" si="3"/>
        <v>44875</v>
      </c>
      <c r="AK11" s="12">
        <f t="shared" si="3"/>
        <v>44875</v>
      </c>
      <c r="AL11" s="11">
        <f t="shared" si="3"/>
        <v>44905</v>
      </c>
      <c r="AM11" s="12">
        <f t="shared" si="3"/>
        <v>44905</v>
      </c>
      <c r="AO11" s="323"/>
      <c r="AP11" s="323"/>
      <c r="AQ11" s="308"/>
      <c r="AR11" s="308"/>
      <c r="AY11" s="162"/>
      <c r="AZ11" s="13" cm="1">
        <f t="array" ref="AZ11">IF($B$11="",ISERROR(MATCH(Q11,[1]Feiertage!$A$8:$A$19,0))*IF(OR(Q11&lt;$M$3,Q11&gt;$BU$36),0,INDEX($M$4:$N$10,WEEKDAY(Q11,2),(Q11&gt;=$M$3)*(Q11&lt;$N$3)+2*(Q11&gt;=$N$3)*(Q11&lt;=$BU$36))),ISERROR(MATCH(Q11,[1]Feiertage!$A$8:$A$19,0))*IF(OR(Q11&lt;$M$3,Q11&gt;$B$11),0,INDEX($M$4:$N$10,WEEKDAY(Q11,2),(Q11&gt;=$M$3)*(Q11&lt;$N$3)+2*(Q11&gt;=$N$3)*(Q11&lt;=$BU$36))))</f>
        <v>0</v>
      </c>
      <c r="BA11" s="83"/>
      <c r="BB11" s="13" cm="1">
        <f t="array" ref="BB11">IF($B$11="",ISERROR(MATCH(S11,[1]Feiertage!$A$8:$A$19,0))*IF(OR(S11&lt;$M$3,S11&gt;$BU$36),0,INDEX($M$4:$N$10,WEEKDAY(S11,2),(S11&gt;=$M$3)*(S11&lt;$N$3)+2*(S11&gt;=$N$3)*(S11&lt;=$BU$36))),ISERROR(MATCH(S11,[1]Feiertage!$A$8:$A$19,0))*IF(OR(S11&lt;$M$3,S11&gt;$B$11),0,INDEX($M$4:$N$10,WEEKDAY(S11,2),(S11&gt;=$M$3)*(S11&lt;$N$3)+2*(S11&gt;=$N$3)*(S11&lt;=$BU$36))))</f>
        <v>0</v>
      </c>
      <c r="BC11" s="83"/>
      <c r="BD11" s="13" cm="1">
        <f t="array" ref="BD11">IF($B$11="",ISERROR(MATCH(U11,[1]Feiertage!$A$8:$A$19,0))*IF(OR(U11&lt;$M$3,U11&gt;$BU$36),0,INDEX($M$4:$N$10,WEEKDAY(U11,2),(U11&gt;=$M$3)*(U11&lt;$N$3)+2*(U11&gt;=$N$3)*(U11&lt;=$BU$36))),ISERROR(MATCH(U11,[1]Feiertage!$A$8:$A$19,0))*IF(OR(U11&lt;$M$3,U11&gt;$B$11),0,INDEX($M$4:$N$10,WEEKDAY(U11,2),(U11&gt;=$M$3)*(U11&lt;$N$3)+2*(U11&gt;=$N$3)*(U11&lt;=$BU$36))))</f>
        <v>0</v>
      </c>
      <c r="BE11" s="83"/>
      <c r="BF11" s="13" cm="1">
        <f t="array" ref="BF11">IF($B$11="",ISERROR(MATCH(W11,[1]Feiertage!$A$8:$A$19,0))*IF(OR(W11&lt;$M$3,W11&gt;$BU$36),0,INDEX($M$4:$N$10,WEEKDAY(W11,2),(W11&gt;=$M$3)*(W11&lt;$N$3)+2*(W11&gt;=$N$3)*(W11&lt;=$BU$36))),ISERROR(MATCH(W11,[1]Feiertage!$A$8:$A$19,0))*IF(OR(W11&lt;$M$3,W11&gt;$B$11),0,INDEX($M$4:$N$10,WEEKDAY(W11,2),(W11&gt;=$M$3)*(W11&lt;$N$3)+2*(W11&gt;=$N$3)*(W11&lt;=$BU$36))))</f>
        <v>0</v>
      </c>
      <c r="BG11" s="83"/>
      <c r="BH11" s="13" cm="1">
        <f t="array" ref="BH11">IF($B$11="",ISERROR(MATCH(Y11,[1]Feiertage!$A$8:$A$19,0))*IF(OR(Y11&lt;$M$3,Y11&gt;$BU$36),0,INDEX($M$4:$N$10,WEEKDAY(Y11,2),(Y11&gt;=$M$3)*(Y11&lt;$N$3)+2*(Y11&gt;=$N$3)*(Y11&lt;=$BU$36))),ISERROR(MATCH(Y11,[1]Feiertage!$A$8:$A$19,0))*IF(OR(Y11&lt;$M$3,Y11&gt;$B$11),0,INDEX($M$4:$N$10,WEEKDAY(Y11,2),(Y11&gt;=$M$3)*(Y11&lt;$N$3)+2*(Y11&gt;=$N$3)*(Y11&lt;=$BU$36))))</f>
        <v>4</v>
      </c>
      <c r="BI11" s="83"/>
      <c r="BJ11" s="13" cm="1">
        <f t="array" ref="BJ11">IF($B$11="",ISERROR(MATCH(AA11,[1]Feiertage!$A$8:$A$19,0))*IF(OR(AA11&lt;$M$3,AA11&gt;$BU$36),0,INDEX($M$4:$N$10,WEEKDAY(AA11,2),(AA11&gt;=$M$3)*(AA11&lt;$N$3)+2*(AA11&gt;=$N$3)*(AA11&lt;=$BU$36))),ISERROR(MATCH(AA11,[1]Feiertage!$A$8:$A$19,0))*IF(OR(AA11&lt;$M$3,AA11&gt;$B$11),0,INDEX($M$4:$N$10,WEEKDAY(AA11,2),(AA11&gt;=$M$3)*(AA11&lt;$N$3)+2*(AA11&gt;=$N$3)*(AA11&lt;=$BU$36))))</f>
        <v>4</v>
      </c>
      <c r="BK11" s="83"/>
      <c r="BL11" s="13" cm="1">
        <f t="array" ref="BL11">IF($B$11="",ISERROR(MATCH(AC11,[1]Feiertage!$A$8:$A$19,0))*IF(OR(AC11&lt;$M$3,AC11&gt;$BU$36),0,INDEX($M$4:$N$10,WEEKDAY(AC11,2),(AC11&gt;=$M$3)*(AC11&lt;$N$3)+2*(AC11&gt;=$N$3)*(AC11&lt;=$BU$36))),ISERROR(MATCH(AC11,[1]Feiertage!$A$8:$A$19,0))*IF(OR(AC11&lt;$M$3,AC11&gt;$B$11),0,INDEX($M$4:$N$10,WEEKDAY(AC11,2),(AC11&gt;=$M$3)*(AC11&lt;$N$3)+2*(AC11&gt;=$N$3)*(AC11&lt;=$BU$36))))</f>
        <v>0</v>
      </c>
      <c r="BM11" s="83"/>
      <c r="BN11" s="13" cm="1">
        <f t="array" ref="BN11">IF($B$11="",ISERROR(MATCH(AE11,[1]Feiertage!$A$8:$A$19,0))*IF(OR(AE11&lt;$M$3,AE11&gt;$BU$36),0,INDEX($M$4:$N$10,WEEKDAY(AE11,2),(AE11&gt;=$M$3)*(AE11&lt;$N$3)+2*(AE11&gt;=$N$3)*(AE11&lt;=$BU$36))),ISERROR(MATCH(AE11,[1]Feiertage!$A$8:$A$19,0))*IF(OR(AE11&lt;$M$3,AE11&gt;$B$11),0,INDEX($M$4:$N$10,WEEKDAY(AE11,2),(AE11&gt;=$M$3)*(AE11&lt;$N$3)+2*(AE11&gt;=$N$3)*(AE11&lt;=$BU$36))))</f>
        <v>4</v>
      </c>
      <c r="BO11" s="83"/>
      <c r="BP11" s="13" cm="1">
        <f t="array" ref="BP11">IF($B$11="",ISERROR(MATCH(AG11,[1]Feiertage!$A$8:$A$19,0))*IF(OR(AG11&lt;$M$3,AG11&gt;$BU$36),0,INDEX($M$4:$N$10,WEEKDAY(AG11,2),(AG11&gt;=$M$3)*(AG11&lt;$N$3)+2*(AG11&gt;=$N$3)*(AG11&lt;=$BU$36))),ISERROR(MATCH(AG11,[1]Feiertage!$A$8:$A$19,0))*IF(OR(AG11&lt;$M$3,AG11&gt;$B$11),0,INDEX($M$4:$N$10,WEEKDAY(AG11,2),(AG11&gt;=$M$3)*(AG11&lt;$N$3)+2*(AG11&gt;=$N$3)*(AG11&lt;=$BU$36))))</f>
        <v>0</v>
      </c>
      <c r="BQ11" s="83"/>
      <c r="BR11" s="13" cm="1">
        <f t="array" ref="BR11">IF($B$11="",ISERROR(MATCH(AI11,[1]Feiertage!$A$8:$A$19,0))*IF(OR(AI11&lt;$M$3,AI11&gt;$BU$36),0,INDEX($M$4:$N$10,WEEKDAY(AI11,2),(AI11&gt;=$M$3)*(AI11&lt;$N$3)+2*(AI11&gt;=$N$3)*(AI11&lt;=$BU$36))),ISERROR(MATCH(AI11,[1]Feiertage!$A$8:$A$19,0))*IF(OR(AI11&lt;$M$3,AI11&gt;$B$11),0,INDEX($M$4:$N$10,WEEKDAY(AI11,2),(AI11&gt;=$M$3)*(AI11&lt;$N$3)+2*(AI11&gt;=$N$3)*(AI11&lt;=$BU$36))))</f>
        <v>4</v>
      </c>
      <c r="BS11" s="83"/>
      <c r="BT11" s="13" cm="1">
        <f t="array" ref="BT11">IF($B$11="",ISERROR(MATCH(AK11,[1]Feiertage!$A$8:$A$19,0))*IF(OR(AK11&lt;$M$3,AK11&gt;$BU$36),0,INDEX($M$4:$N$10,WEEKDAY(AK11,2),(AK11&gt;=$M$3)*(AK11&lt;$N$3)+2*(AK11&gt;=$N$3)*(AK11&lt;=$BU$36))),ISERROR(MATCH(AK11,[1]Feiertage!$A$8:$A$19,0))*IF(OR(AK11&lt;$M$3,AK11&gt;$B$11),0,INDEX($M$4:$N$10,WEEKDAY(AK11,2),(AK11&gt;=$M$3)*(AK11&lt;$N$3)+2*(AK11&gt;=$N$3)*(AK11&lt;=$BU$36))))</f>
        <v>4</v>
      </c>
      <c r="BU11" s="83"/>
      <c r="BV11" s="13" cm="1">
        <f t="array" ref="BV11">IF($B$11="",ISERROR(MATCH(AM11,[1]Feiertage!$A$8:$A$19,0))*IF(OR(AM11&lt;$M$3,AM11&gt;$BU$36),0,INDEX($M$4:$N$10,WEEKDAY(AM11,2),(AM11&gt;=$M$3)*(AM11&lt;$N$3)+2*(AM11&gt;=$N$3)*(AM11&lt;=$BU$36))),ISERROR(MATCH(AM11,[1]Feiertage!$A$8:$A$19,0))*IF(OR(AM11&lt;$M$3,AM11&gt;$B$11),0,INDEX($M$4:$N$10,WEEKDAY(AM11,2),(AM11&gt;=$M$3)*(AM11&lt;$N$3)+2*(AM11&gt;=$N$3)*(AM11&lt;=$BU$36))))</f>
        <v>0</v>
      </c>
      <c r="BW11" s="84"/>
      <c r="BZ11" s="162"/>
      <c r="CA11" s="13" cm="1">
        <f t="array" ref="CA11">IF($B$11="",ISERROR(MATCH(Q11,$AO$3:$AQ$3,0))*IF(OR(Q11&lt;$M$3,Q11&gt;$BU$36),0,INDEX($M$4:$N$10,WEEKDAY(Q11,2),(Q11&gt;=$M$3)*(Q11&lt;$N$3)+2*(Q11&gt;=$N$3)*(Q11&lt;=$BU$36))),ISERROR(MATCH(Q11,$AO$3:$AQ$3,0))*IF(OR(Q11&lt;$M$3,Q11&gt;$B$11),0,INDEX($M$4:$N$10,WEEKDAY(Q11,2),(Q11&gt;=$M$3)*(Q11&lt;$N$3)+2*(Q11&gt;=$N$3)*(Q11&lt;=$BU$36))))</f>
        <v>0</v>
      </c>
      <c r="CB11" s="83"/>
      <c r="CC11" s="13" cm="1">
        <f t="array" ref="CC11">IF($B$11="",ISERROR(MATCH(S11,$AO$3:$AQ$3,0))*IF(OR(S11&lt;$M$3,S11&gt;$BU$36),0,INDEX($M$4:$N$10,WEEKDAY(S11,2),(S11&gt;=$M$3)*(S11&lt;$N$3)+2*(S11&gt;=$N$3)*(S11&lt;=$BU$36))),ISERROR(MATCH(S11,$AO$3:$AQ$3,0))*IF(OR(S11&lt;$M$3,S11&gt;$B$11),0,INDEX($M$4:$N$10,WEEKDAY(S11,2),(S11&gt;=$M$3)*(S11&lt;$N$3)+2*(S11&gt;=$N$3)*(S11&lt;=$BU$36))))</f>
        <v>0</v>
      </c>
      <c r="CD11" s="83"/>
      <c r="CE11" s="13" cm="1">
        <f t="array" ref="CE11">IF($B$11="",ISERROR(MATCH(U11,$AO$3:$AQ$3,0))*IF(OR(U11&lt;$M$3,U11&gt;$BU$36),0,INDEX($M$4:$N$10,WEEKDAY(U11,2),(U11&gt;=$M$3)*(U11&lt;$N$3)+2*(U11&gt;=$N$3)*(U11&lt;=$BU$36))),ISERROR(MATCH(U11,$AO$3:$AQ$3,0))*IF(OR(U11&lt;$M$3,U11&gt;$B$11),0,INDEX($M$4:$N$10,WEEKDAY(U11,2),(U11&gt;=$M$3)*(U11&lt;$N$3)+2*(U11&gt;=$N$3)*(U11&lt;=$BU$36))))</f>
        <v>0</v>
      </c>
      <c r="CF11" s="83"/>
      <c r="CG11" s="13" cm="1">
        <f t="array" ref="CG11">IF($B$11="",ISERROR(MATCH(W11,$AO$3:$AQ$3,0))*IF(OR(W11&lt;$M$3,W11&gt;$BU$36),0,INDEX($M$4:$N$10,WEEKDAY(W11,2),(W11&gt;=$M$3)*(W11&lt;$N$3)+2*(W11&gt;=$N$3)*(W11&lt;=$BU$36))),ISERROR(MATCH(W11,$AO$3:$AQ$3,0))*IF(OR(W11&lt;$M$3,W11&gt;$B$11),0,INDEX($M$4:$N$10,WEEKDAY(W11,2),(W11&gt;=$M$3)*(W11&lt;$N$3)+2*(W11&gt;=$N$3)*(W11&lt;=$BU$36))))</f>
        <v>0</v>
      </c>
      <c r="CH11" s="83"/>
      <c r="CI11" s="13" cm="1">
        <f t="array" ref="CI11">IF($B$11="",ISERROR(MATCH(Y11,$AO$3:$AQ$3,0))*IF(OR(Y11&lt;$M$3,Y11&gt;$BU$36),0,INDEX($M$4:$N$10,WEEKDAY(Y11,2),(Y11&gt;=$M$3)*(Y11&lt;$N$3)+2*(Y11&gt;=$N$3)*(Y11&lt;=$BU$36))),ISERROR(MATCH(Y11,$AO$3:$AQ$3,0))*IF(OR(Y11&lt;$M$3,Y11&gt;$B$11),0,INDEX($M$4:$N$10,WEEKDAY(Y11,2),(Y11&gt;=$M$3)*(Y11&lt;$N$3)+2*(Y11&gt;=$N$3)*(Y11&lt;=$BU$36))))</f>
        <v>4</v>
      </c>
      <c r="CJ11" s="83"/>
      <c r="CK11" s="13" cm="1">
        <f t="array" ref="CK11">IF($B$11="",ISERROR(MATCH(AA11,$AO$3:$AQ$3,0))*IF(OR(AA11&lt;$M$3,AA11&gt;$BU$36),0,INDEX($M$4:$N$10,WEEKDAY(AA11,2),(AA11&gt;=$M$3)*(AA11&lt;$N$3)+2*(AA11&gt;=$N$3)*(AA11&lt;=$BU$36))),ISERROR(MATCH(AA11,$AO$3:$AQ$3,0))*IF(OR(AA11&lt;$M$3,AA11&gt;$B$11),0,INDEX($M$4:$N$10,WEEKDAY(AA11,2),(AA11&gt;=$M$3)*(AA11&lt;$N$3)+2*(AA11&gt;=$N$3)*(AA11&lt;=$BU$36))))</f>
        <v>4</v>
      </c>
      <c r="CL11" s="83"/>
      <c r="CM11" s="13" cm="1">
        <f t="array" ref="CM11">IF($B$11="",ISERROR(MATCH(AC11,$AO$3:$AQ$3,0))*IF(OR(AC11&lt;$M$3,AC11&gt;$BU$36),0,INDEX($M$4:$N$10,WEEKDAY(AC11,2),(AC11&gt;=$M$3)*(AC11&lt;$N$3)+2*(AC11&gt;=$N$3)*(AC11&lt;=$BU$36))),ISERROR(MATCH(AC11,$AO$3:$AQ$3,0))*IF(OR(AC11&lt;$M$3,AC11&gt;$B$11),0,INDEX($M$4:$N$10,WEEKDAY(AC11,2),(AC11&gt;=$M$3)*(AC11&lt;$N$3)+2*(AC11&gt;=$N$3)*(AC11&lt;=$BU$36))))</f>
        <v>0</v>
      </c>
      <c r="CN11" s="83"/>
      <c r="CO11" s="13" cm="1">
        <f t="array" ref="CO11">IF($B$11="",ISERROR(MATCH(AE11,$AO$3:$AQ$3,0))*IF(OR(AE11&lt;$M$3,AE11&gt;$BU$36),0,INDEX($M$4:$N$10,WEEKDAY(AE11,2),(AE11&gt;=$M$3)*(AE11&lt;$N$3)+2*(AE11&gt;=$N$3)*(AE11&lt;=$BU$36))),ISERROR(MATCH(AE11,$AO$3:$AQ$3,0))*IF(OR(AE11&lt;$M$3,AE11&gt;$B$11),0,INDEX($M$4:$N$10,WEEKDAY(AE11,2),(AE11&gt;=$M$3)*(AE11&lt;$N$3)+2*(AE11&gt;=$N$3)*(AE11&lt;=$BU$36))))</f>
        <v>4</v>
      </c>
      <c r="CP11" s="83"/>
      <c r="CQ11" s="13" cm="1">
        <f t="array" ref="CQ11">IF($B$11="",ISERROR(MATCH(AG11,$AO$3:$AQ$3,0))*IF(OR(AG11&lt;$M$3,AG11&gt;$BU$36),0,INDEX($M$4:$N$10,WEEKDAY(AG11,2),(AG11&gt;=$M$3)*(AG11&lt;$N$3)+2*(AG11&gt;=$N$3)*(AG11&lt;=$BU$36))),ISERROR(MATCH(AG11,$AO$3:$AQ$3,0))*IF(OR(AG11&lt;$M$3,AG11&gt;$B$11),0,INDEX($M$4:$N$10,WEEKDAY(AG11,2),(AG11&gt;=$M$3)*(AG11&lt;$N$3)+2*(AG11&gt;=$N$3)*(AG11&lt;=$BU$36))))</f>
        <v>0</v>
      </c>
      <c r="CR11" s="83"/>
      <c r="CS11" s="13" cm="1">
        <f t="array" ref="CS11">IF($B$11="",ISERROR(MATCH(AI11,$AO$3:$AQ$3,0))*IF(OR(AI11&lt;$M$3,AI11&gt;$BU$36),0,INDEX($M$4:$N$10,WEEKDAY(AI11,2),(AI11&gt;=$M$3)*(AI11&lt;$N$3)+2*(AI11&gt;=$N$3)*(AI11&lt;=$BU$36))),ISERROR(MATCH(AI11,$AO$3:$AQ$3,0))*IF(OR(AI11&lt;$M$3,AI11&gt;$BU$36),0,INDEX($M$4:$N$10,WEEKDAY(AI11,2),(AI11&gt;=$M$3)*(AI11&lt;$N$3)+2*(AI11&gt;=$N$3)*(AI11&lt;=$BU$36))))</f>
        <v>4</v>
      </c>
      <c r="CT11" s="83"/>
      <c r="CU11" s="13" cm="1">
        <f t="array" ref="CU11">IF($B$11="",ISERROR(MATCH(AK11,$AO$3:$AQ$3,0))*IF(OR(AK11&lt;$M$3,AK11&gt;$BU$36),0,INDEX($M$4:$N$10,WEEKDAY(AK11,2),(AK11&gt;=$M$3)*(AK11&lt;$N$3)+2*(AK11&gt;=$N$3)*(AK11&lt;=$BU$36))),ISERROR(MATCH(AK11,$AO$3:$AQ$3,0))*IF(OR(AK11&lt;$M$3,AK11&gt;$B$11),0,INDEX($M$4:$N$10,WEEKDAY(AK11,2),(AK11&gt;=$M$3)*(AK11&lt;$N$3)+2*(AK11&gt;=$N$3)*(AK11&lt;=$BU$36))))</f>
        <v>4</v>
      </c>
      <c r="CV11" s="83"/>
      <c r="CW11" s="13" cm="1">
        <f t="array" ref="CW11">IF($B$11="",ISERROR(MATCH(AM11,$AO$3:$AQ$3,0))*IF(OR(AM11&lt;$M$3,AM11&gt;$BU$36),0,INDEX($M$4:$N$10,WEEKDAY(AM11,2),(AM11&gt;=$M$3)*(AM11&lt;$N$3)+2*(AM11&gt;=$N$3)*(AM11&lt;=$BU$36))),ISERROR(MATCH(AM11,$AO$3:$AQ$3,0))*IF(OR(AM11&lt;$M$3,AM11&gt;$B$11),0,INDEX($M$4:$N$10,WEEKDAY(AM11,2),(AM11&gt;=$M$3)*(AM11&lt;$N$3)+2*(AM11&gt;=$N$3)*(AM11&lt;=$BU$36))))</f>
        <v>0</v>
      </c>
      <c r="CX11" s="84"/>
    </row>
    <row r="12" spans="1:102" ht="14.45" customHeight="1" x14ac:dyDescent="0.25">
      <c r="F12" s="148" t="s">
        <v>1</v>
      </c>
      <c r="G12" s="148"/>
      <c r="H12" s="148"/>
      <c r="I12" s="131" t="s">
        <v>22</v>
      </c>
      <c r="J12" s="131"/>
      <c r="K12" s="131"/>
      <c r="L12" s="131"/>
      <c r="M12" s="131"/>
      <c r="N12" s="131"/>
      <c r="P12" s="11">
        <f t="shared" si="1"/>
        <v>44572</v>
      </c>
      <c r="Q12" s="12">
        <f t="shared" si="3"/>
        <v>44572</v>
      </c>
      <c r="R12" s="11">
        <f t="shared" si="3"/>
        <v>44603</v>
      </c>
      <c r="S12" s="12">
        <f t="shared" si="3"/>
        <v>44603</v>
      </c>
      <c r="T12" s="11">
        <f t="shared" si="3"/>
        <v>44631</v>
      </c>
      <c r="U12" s="12">
        <f t="shared" si="3"/>
        <v>44631</v>
      </c>
      <c r="V12" s="11">
        <f t="shared" si="3"/>
        <v>44662</v>
      </c>
      <c r="W12" s="12">
        <f t="shared" si="3"/>
        <v>44662</v>
      </c>
      <c r="X12" s="11">
        <f t="shared" si="3"/>
        <v>44692</v>
      </c>
      <c r="Y12" s="12">
        <f t="shared" si="3"/>
        <v>44692</v>
      </c>
      <c r="Z12" s="11">
        <f t="shared" si="3"/>
        <v>44723</v>
      </c>
      <c r="AA12" s="12">
        <f t="shared" si="3"/>
        <v>44723</v>
      </c>
      <c r="AB12" s="11">
        <f t="shared" si="3"/>
        <v>44753</v>
      </c>
      <c r="AC12" s="12">
        <f t="shared" si="3"/>
        <v>44753</v>
      </c>
      <c r="AD12" s="11">
        <f t="shared" si="3"/>
        <v>44784</v>
      </c>
      <c r="AE12" s="12">
        <f t="shared" si="3"/>
        <v>44784</v>
      </c>
      <c r="AF12" s="11">
        <f t="shared" si="3"/>
        <v>44815</v>
      </c>
      <c r="AG12" s="12">
        <f t="shared" si="3"/>
        <v>44815</v>
      </c>
      <c r="AH12" s="11">
        <f t="shared" si="3"/>
        <v>44845</v>
      </c>
      <c r="AI12" s="12">
        <f t="shared" si="3"/>
        <v>44845</v>
      </c>
      <c r="AJ12" s="11">
        <f t="shared" si="3"/>
        <v>44876</v>
      </c>
      <c r="AK12" s="12">
        <f t="shared" si="3"/>
        <v>44876</v>
      </c>
      <c r="AL12" s="11">
        <f t="shared" si="3"/>
        <v>44906</v>
      </c>
      <c r="AM12" s="12">
        <f t="shared" si="3"/>
        <v>44906</v>
      </c>
      <c r="AO12" s="322"/>
      <c r="AP12" s="322"/>
      <c r="AQ12" s="303"/>
      <c r="AR12" s="303"/>
      <c r="AY12" s="162"/>
      <c r="AZ12" s="13" cm="1">
        <f t="array" ref="AZ12">IF($B$11="",ISERROR(MATCH(Q12,[1]Feiertage!$A$8:$A$19,0))*IF(OR(Q12&lt;$M$3,Q12&gt;$BU$36),0,INDEX($M$4:$N$10,WEEKDAY(Q12,2),(Q12&gt;=$M$3)*(Q12&lt;$N$3)+2*(Q12&gt;=$N$3)*(Q12&lt;=$BU$36))),ISERROR(MATCH(Q12,[1]Feiertage!$A$8:$A$19,0))*IF(OR(Q12&lt;$M$3,Q12&gt;$B$11),0,INDEX($M$4:$N$10,WEEKDAY(Q12,2),(Q12&gt;=$M$3)*(Q12&lt;$N$3)+2*(Q12&gt;=$N$3)*(Q12&lt;=$BU$36))))</f>
        <v>0</v>
      </c>
      <c r="BA12" s="83"/>
      <c r="BB12" s="13" cm="1">
        <f t="array" ref="BB12">IF($B$11="",ISERROR(MATCH(S12,[1]Feiertage!$A$8:$A$19,0))*IF(OR(S12&lt;$M$3,S12&gt;$BU$36),0,INDEX($M$4:$N$10,WEEKDAY(S12,2),(S12&gt;=$M$3)*(S12&lt;$N$3)+2*(S12&gt;=$N$3)*(S12&lt;=$BU$36))),ISERROR(MATCH(S12,[1]Feiertage!$A$8:$A$19,0))*IF(OR(S12&lt;$M$3,S12&gt;$B$11),0,INDEX($M$4:$N$10,WEEKDAY(S12,2),(S12&gt;=$M$3)*(S12&lt;$N$3)+2*(S12&gt;=$N$3)*(S12&lt;=$BU$36))))</f>
        <v>0</v>
      </c>
      <c r="BC12" s="83"/>
      <c r="BD12" s="13" cm="1">
        <f t="array" ref="BD12">IF($B$11="",ISERROR(MATCH(U12,[1]Feiertage!$A$8:$A$19,0))*IF(OR(U12&lt;$M$3,U12&gt;$BU$36),0,INDEX($M$4:$N$10,WEEKDAY(U12,2),(U12&gt;=$M$3)*(U12&lt;$N$3)+2*(U12&gt;=$N$3)*(U12&lt;=$BU$36))),ISERROR(MATCH(U12,[1]Feiertage!$A$8:$A$19,0))*IF(OR(U12&lt;$M$3,U12&gt;$B$11),0,INDEX($M$4:$N$10,WEEKDAY(U12,2),(U12&gt;=$M$3)*(U12&lt;$N$3)+2*(U12&gt;=$N$3)*(U12&lt;=$BU$36))))</f>
        <v>0</v>
      </c>
      <c r="BE12" s="83"/>
      <c r="BF12" s="13" cm="1">
        <f t="array" ref="BF12">IF($B$11="",ISERROR(MATCH(W12,[1]Feiertage!$A$8:$A$19,0))*IF(OR(W12&lt;$M$3,W12&gt;$BU$36),0,INDEX($M$4:$N$10,WEEKDAY(W12,2),(W12&gt;=$M$3)*(W12&lt;$N$3)+2*(W12&gt;=$N$3)*(W12&lt;=$BU$36))),ISERROR(MATCH(W12,[1]Feiertage!$A$8:$A$19,0))*IF(OR(W12&lt;$M$3,W12&gt;$B$11),0,INDEX($M$4:$N$10,WEEKDAY(W12,2),(W12&gt;=$M$3)*(W12&lt;$N$3)+2*(W12&gt;=$N$3)*(W12&lt;=$BU$36))))</f>
        <v>4</v>
      </c>
      <c r="BG12" s="83"/>
      <c r="BH12" s="13" cm="1">
        <f t="array" ref="BH12">IF($B$11="",ISERROR(MATCH(Y12,[1]Feiertage!$A$8:$A$19,0))*IF(OR(Y12&lt;$M$3,Y12&gt;$BU$36),0,INDEX($M$4:$N$10,WEEKDAY(Y12,2),(Y12&gt;=$M$3)*(Y12&lt;$N$3)+2*(Y12&gt;=$N$3)*(Y12&lt;=$BU$36))),ISERROR(MATCH(Y12,[1]Feiertage!$A$8:$A$19,0))*IF(OR(Y12&lt;$M$3,Y12&gt;$B$11),0,INDEX($M$4:$N$10,WEEKDAY(Y12,2),(Y12&gt;=$M$3)*(Y12&lt;$N$3)+2*(Y12&gt;=$N$3)*(Y12&lt;=$BU$36))))</f>
        <v>4</v>
      </c>
      <c r="BI12" s="83"/>
      <c r="BJ12" s="13" cm="1">
        <f t="array" ref="BJ12">IF($B$11="",ISERROR(MATCH(AA12,[1]Feiertage!$A$8:$A$19,0))*IF(OR(AA12&lt;$M$3,AA12&gt;$BU$36),0,INDEX($M$4:$N$10,WEEKDAY(AA12,2),(AA12&gt;=$M$3)*(AA12&lt;$N$3)+2*(AA12&gt;=$N$3)*(AA12&lt;=$BU$36))),ISERROR(MATCH(AA12,[1]Feiertage!$A$8:$A$19,0))*IF(OR(AA12&lt;$M$3,AA12&gt;$B$11),0,INDEX($M$4:$N$10,WEEKDAY(AA12,2),(AA12&gt;=$M$3)*(AA12&lt;$N$3)+2*(AA12&gt;=$N$3)*(AA12&lt;=$BU$36))))</f>
        <v>0</v>
      </c>
      <c r="BK12" s="83"/>
      <c r="BL12" s="13" cm="1">
        <f t="array" ref="BL12">IF($B$11="",ISERROR(MATCH(AC12,[1]Feiertage!$A$8:$A$19,0))*IF(OR(AC12&lt;$M$3,AC12&gt;$BU$36),0,INDEX($M$4:$N$10,WEEKDAY(AC12,2),(AC12&gt;=$M$3)*(AC12&lt;$N$3)+2*(AC12&gt;=$N$3)*(AC12&lt;=$BU$36))),ISERROR(MATCH(AC12,[1]Feiertage!$A$8:$A$19,0))*IF(OR(AC12&lt;$M$3,AC12&gt;$B$11),0,INDEX($M$4:$N$10,WEEKDAY(AC12,2),(AC12&gt;=$M$3)*(AC12&lt;$N$3)+2*(AC12&gt;=$N$3)*(AC12&lt;=$BU$36))))</f>
        <v>4</v>
      </c>
      <c r="BM12" s="83"/>
      <c r="BN12" s="13" cm="1">
        <f t="array" ref="BN12">IF($B$11="",ISERROR(MATCH(AE12,[1]Feiertage!$A$8:$A$19,0))*IF(OR(AE12&lt;$M$3,AE12&gt;$BU$36),0,INDEX($M$4:$N$10,WEEKDAY(AE12,2),(AE12&gt;=$M$3)*(AE12&lt;$N$3)+2*(AE12&gt;=$N$3)*(AE12&lt;=$BU$36))),ISERROR(MATCH(AE12,[1]Feiertage!$A$8:$A$19,0))*IF(OR(AE12&lt;$M$3,AE12&gt;$B$11),0,INDEX($M$4:$N$10,WEEKDAY(AE12,2),(AE12&gt;=$M$3)*(AE12&lt;$N$3)+2*(AE12&gt;=$N$3)*(AE12&lt;=$BU$36))))</f>
        <v>4</v>
      </c>
      <c r="BO12" s="83"/>
      <c r="BP12" s="13" cm="1">
        <f t="array" ref="BP12">IF($B$11="",ISERROR(MATCH(AG12,[1]Feiertage!$A$8:$A$19,0))*IF(OR(AG12&lt;$M$3,AG12&gt;$BU$36),0,INDEX($M$4:$N$10,WEEKDAY(AG12,2),(AG12&gt;=$M$3)*(AG12&lt;$N$3)+2*(AG12&gt;=$N$3)*(AG12&lt;=$BU$36))),ISERROR(MATCH(AG12,[1]Feiertage!$A$8:$A$19,0))*IF(OR(AG12&lt;$M$3,AG12&gt;$B$11),0,INDEX($M$4:$N$10,WEEKDAY(AG12,2),(AG12&gt;=$M$3)*(AG12&lt;$N$3)+2*(AG12&gt;=$N$3)*(AG12&lt;=$BU$36))))</f>
        <v>0</v>
      </c>
      <c r="BQ12" s="83"/>
      <c r="BR12" s="13" cm="1">
        <f t="array" ref="BR12">IF($B$11="",ISERROR(MATCH(AI12,[1]Feiertage!$A$8:$A$19,0))*IF(OR(AI12&lt;$M$3,AI12&gt;$BU$36),0,INDEX($M$4:$N$10,WEEKDAY(AI12,2),(AI12&gt;=$M$3)*(AI12&lt;$N$3)+2*(AI12&gt;=$N$3)*(AI12&lt;=$BU$36))),ISERROR(MATCH(AI12,[1]Feiertage!$A$8:$A$19,0))*IF(OR(AI12&lt;$M$3,AI12&gt;$B$11),0,INDEX($M$4:$N$10,WEEKDAY(AI12,2),(AI12&gt;=$M$3)*(AI12&lt;$N$3)+2*(AI12&gt;=$N$3)*(AI12&lt;=$BU$36))))</f>
        <v>4</v>
      </c>
      <c r="BS12" s="83"/>
      <c r="BT12" s="13" cm="1">
        <f t="array" ref="BT12">IF($B$11="",ISERROR(MATCH(AK12,[1]Feiertage!$A$8:$A$19,0))*IF(OR(AK12&lt;$M$3,AK12&gt;$BU$36),0,INDEX($M$4:$N$10,WEEKDAY(AK12,2),(AK12&gt;=$M$3)*(AK12&lt;$N$3)+2*(AK12&gt;=$N$3)*(AK12&lt;=$BU$36))),ISERROR(MATCH(AK12,[1]Feiertage!$A$8:$A$19,0))*IF(OR(AK12&lt;$M$3,AK12&gt;$B$11),0,INDEX($M$4:$N$10,WEEKDAY(AK12,2),(AK12&gt;=$M$3)*(AK12&lt;$N$3)+2*(AK12&gt;=$N$3)*(AK12&lt;=$BU$36))))</f>
        <v>4</v>
      </c>
      <c r="BU12" s="83"/>
      <c r="BV12" s="13" cm="1">
        <f t="array" ref="BV12">IF($B$11="",ISERROR(MATCH(AM12,[1]Feiertage!$A$8:$A$19,0))*IF(OR(AM12&lt;$M$3,AM12&gt;$BU$36),0,INDEX($M$4:$N$10,WEEKDAY(AM12,2),(AM12&gt;=$M$3)*(AM12&lt;$N$3)+2*(AM12&gt;=$N$3)*(AM12&lt;=$BU$36))),ISERROR(MATCH(AM12,[1]Feiertage!$A$8:$A$19,0))*IF(OR(AM12&lt;$M$3,AM12&gt;$B$11),0,INDEX($M$4:$N$10,WEEKDAY(AM12,2),(AM12&gt;=$M$3)*(AM12&lt;$N$3)+2*(AM12&gt;=$N$3)*(AM12&lt;=$BU$36))))</f>
        <v>0</v>
      </c>
      <c r="BW12" s="84"/>
      <c r="BZ12" s="162"/>
      <c r="CA12" s="13" cm="1">
        <f t="array" ref="CA12">IF($B$11="",ISERROR(MATCH(Q12,$AO$3:$AQ$3,0))*IF(OR(Q12&lt;$M$3,Q12&gt;$BU$36),0,INDEX($M$4:$N$10,WEEKDAY(Q12,2),(Q12&gt;=$M$3)*(Q12&lt;$N$3)+2*(Q12&gt;=$N$3)*(Q12&lt;=$BU$36))),ISERROR(MATCH(Q12,$AO$3:$AQ$3,0))*IF(OR(Q12&lt;$M$3,Q12&gt;$B$11),0,INDEX($M$4:$N$10,WEEKDAY(Q12,2),(Q12&gt;=$M$3)*(Q12&lt;$N$3)+2*(Q12&gt;=$N$3)*(Q12&lt;=$BU$36))))</f>
        <v>0</v>
      </c>
      <c r="CB12" s="83"/>
      <c r="CC12" s="13" cm="1">
        <f t="array" ref="CC12">IF($B$11="",ISERROR(MATCH(S12,$AO$3:$AQ$3,0))*IF(OR(S12&lt;$M$3,S12&gt;$BU$36),0,INDEX($M$4:$N$10,WEEKDAY(S12,2),(S12&gt;=$M$3)*(S12&lt;$N$3)+2*(S12&gt;=$N$3)*(S12&lt;=$BU$36))),ISERROR(MATCH(S12,$AO$3:$AQ$3,0))*IF(OR(S12&lt;$M$3,S12&gt;$B$11),0,INDEX($M$4:$N$10,WEEKDAY(S12,2),(S12&gt;=$M$3)*(S12&lt;$N$3)+2*(S12&gt;=$N$3)*(S12&lt;=$BU$36))))</f>
        <v>0</v>
      </c>
      <c r="CD12" s="83"/>
      <c r="CE12" s="13" cm="1">
        <f t="array" ref="CE12">IF($B$11="",ISERROR(MATCH(U12,$AO$3:$AQ$3,0))*IF(OR(U12&lt;$M$3,U12&gt;$BU$36),0,INDEX($M$4:$N$10,WEEKDAY(U12,2),(U12&gt;=$M$3)*(U12&lt;$N$3)+2*(U12&gt;=$N$3)*(U12&lt;=$BU$36))),ISERROR(MATCH(U12,$AO$3:$AQ$3,0))*IF(OR(U12&lt;$M$3,U12&gt;$B$11),0,INDEX($M$4:$N$10,WEEKDAY(U12,2),(U12&gt;=$M$3)*(U12&lt;$N$3)+2*(U12&gt;=$N$3)*(U12&lt;=$BU$36))))</f>
        <v>0</v>
      </c>
      <c r="CF12" s="83"/>
      <c r="CG12" s="13" cm="1">
        <f t="array" ref="CG12">IF($B$11="",ISERROR(MATCH(W12,$AO$3:$AQ$3,0))*IF(OR(W12&lt;$M$3,W12&gt;$BU$36),0,INDEX($M$4:$N$10,WEEKDAY(W12,2),(W12&gt;=$M$3)*(W12&lt;$N$3)+2*(W12&gt;=$N$3)*(W12&lt;=$BU$36))),ISERROR(MATCH(W12,$AO$3:$AQ$3,0))*IF(OR(W12&lt;$M$3,W12&gt;$B$11),0,INDEX($M$4:$N$10,WEEKDAY(W12,2),(W12&gt;=$M$3)*(W12&lt;$N$3)+2*(W12&gt;=$N$3)*(W12&lt;=$BU$36))))</f>
        <v>4</v>
      </c>
      <c r="CH12" s="83"/>
      <c r="CI12" s="13" cm="1">
        <f t="array" ref="CI12">IF($B$11="",ISERROR(MATCH(Y12,$AO$3:$AQ$3,0))*IF(OR(Y12&lt;$M$3,Y12&gt;$BU$36),0,INDEX($M$4:$N$10,WEEKDAY(Y12,2),(Y12&gt;=$M$3)*(Y12&lt;$N$3)+2*(Y12&gt;=$N$3)*(Y12&lt;=$BU$36))),ISERROR(MATCH(Y12,$AO$3:$AQ$3,0))*IF(OR(Y12&lt;$M$3,Y12&gt;$B$11),0,INDEX($M$4:$N$10,WEEKDAY(Y12,2),(Y12&gt;=$M$3)*(Y12&lt;$N$3)+2*(Y12&gt;=$N$3)*(Y12&lt;=$BU$36))))</f>
        <v>4</v>
      </c>
      <c r="CJ12" s="83"/>
      <c r="CK12" s="13" cm="1">
        <f t="array" ref="CK12">IF($B$11="",ISERROR(MATCH(AA12,$AO$3:$AQ$3,0))*IF(OR(AA12&lt;$M$3,AA12&gt;$BU$36),0,INDEX($M$4:$N$10,WEEKDAY(AA12,2),(AA12&gt;=$M$3)*(AA12&lt;$N$3)+2*(AA12&gt;=$N$3)*(AA12&lt;=$BU$36))),ISERROR(MATCH(AA12,$AO$3:$AQ$3,0))*IF(OR(AA12&lt;$M$3,AA12&gt;$B$11),0,INDEX($M$4:$N$10,WEEKDAY(AA12,2),(AA12&gt;=$M$3)*(AA12&lt;$N$3)+2*(AA12&gt;=$N$3)*(AA12&lt;=$BU$36))))</f>
        <v>0</v>
      </c>
      <c r="CL12" s="83"/>
      <c r="CM12" s="13" cm="1">
        <f t="array" ref="CM12">IF($B$11="",ISERROR(MATCH(AC12,$AO$3:$AQ$3,0))*IF(OR(AC12&lt;$M$3,AC12&gt;$BU$36),0,INDEX($M$4:$N$10,WEEKDAY(AC12,2),(AC12&gt;=$M$3)*(AC12&lt;$N$3)+2*(AC12&gt;=$N$3)*(AC12&lt;=$BU$36))),ISERROR(MATCH(AC12,$AO$3:$AQ$3,0))*IF(OR(AC12&lt;$M$3,AC12&gt;$B$11),0,INDEX($M$4:$N$10,WEEKDAY(AC12,2),(AC12&gt;=$M$3)*(AC12&lt;$N$3)+2*(AC12&gt;=$N$3)*(AC12&lt;=$BU$36))))</f>
        <v>4</v>
      </c>
      <c r="CN12" s="83"/>
      <c r="CO12" s="13" cm="1">
        <f t="array" ref="CO12">IF($B$11="",ISERROR(MATCH(AE12,$AO$3:$AQ$3,0))*IF(OR(AE12&lt;$M$3,AE12&gt;$BU$36),0,INDEX($M$4:$N$10,WEEKDAY(AE12,2),(AE12&gt;=$M$3)*(AE12&lt;$N$3)+2*(AE12&gt;=$N$3)*(AE12&lt;=$BU$36))),ISERROR(MATCH(AE12,$AO$3:$AQ$3,0))*IF(OR(AE12&lt;$M$3,AE12&gt;$B$11),0,INDEX($M$4:$N$10,WEEKDAY(AE12,2),(AE12&gt;=$M$3)*(AE12&lt;$N$3)+2*(AE12&gt;=$N$3)*(AE12&lt;=$BU$36))))</f>
        <v>4</v>
      </c>
      <c r="CP12" s="83"/>
      <c r="CQ12" s="13" cm="1">
        <f t="array" ref="CQ12">IF($B$11="",ISERROR(MATCH(AG12,$AO$3:$AQ$3,0))*IF(OR(AG12&lt;$M$3,AG12&gt;$BU$36),0,INDEX($M$4:$N$10,WEEKDAY(AG12,2),(AG12&gt;=$M$3)*(AG12&lt;$N$3)+2*(AG12&gt;=$N$3)*(AG12&lt;=$BU$36))),ISERROR(MATCH(AG12,$AO$3:$AQ$3,0))*IF(OR(AG12&lt;$M$3,AG12&gt;$B$11),0,INDEX($M$4:$N$10,WEEKDAY(AG12,2),(AG12&gt;=$M$3)*(AG12&lt;$N$3)+2*(AG12&gt;=$N$3)*(AG12&lt;=$BU$36))))</f>
        <v>0</v>
      </c>
      <c r="CR12" s="83"/>
      <c r="CS12" s="13" cm="1">
        <f t="array" ref="CS12">IF($B$11="",ISERROR(MATCH(AI12,$AO$3:$AQ$3,0))*IF(OR(AI12&lt;$M$3,AI12&gt;$BU$36),0,INDEX($M$4:$N$10,WEEKDAY(AI12,2),(AI12&gt;=$M$3)*(AI12&lt;$N$3)+2*(AI12&gt;=$N$3)*(AI12&lt;=$BU$36))),ISERROR(MATCH(AI12,$AO$3:$AQ$3,0))*IF(OR(AI12&lt;$M$3,AI12&gt;$BU$36),0,INDEX($M$4:$N$10,WEEKDAY(AI12,2),(AI12&gt;=$M$3)*(AI12&lt;$N$3)+2*(AI12&gt;=$N$3)*(AI12&lt;=$BU$36))))</f>
        <v>4</v>
      </c>
      <c r="CT12" s="83"/>
      <c r="CU12" s="13" cm="1">
        <f t="array" ref="CU12">IF($B$11="",ISERROR(MATCH(AK12,$AO$3:$AQ$3,0))*IF(OR(AK12&lt;$M$3,AK12&gt;$BU$36),0,INDEX($M$4:$N$10,WEEKDAY(AK12,2),(AK12&gt;=$M$3)*(AK12&lt;$N$3)+2*(AK12&gt;=$N$3)*(AK12&lt;=$BU$36))),ISERROR(MATCH(AK12,$AO$3:$AQ$3,0))*IF(OR(AK12&lt;$M$3,AK12&gt;$B$11),0,INDEX($M$4:$N$10,WEEKDAY(AK12,2),(AK12&gt;=$M$3)*(AK12&lt;$N$3)+2*(AK12&gt;=$N$3)*(AK12&lt;=$BU$36))))</f>
        <v>4</v>
      </c>
      <c r="CV12" s="83"/>
      <c r="CW12" s="13" cm="1">
        <f t="array" ref="CW12">IF($B$11="",ISERROR(MATCH(AM12,$AO$3:$AQ$3,0))*IF(OR(AM12&lt;$M$3,AM12&gt;$BU$36),0,INDEX($M$4:$N$10,WEEKDAY(AM12,2),(AM12&gt;=$M$3)*(AM12&lt;$N$3)+2*(AM12&gt;=$N$3)*(AM12&lt;=$BU$36))),ISERROR(MATCH(AM12,$AO$3:$AQ$3,0))*IF(OR(AM12&lt;$M$3,AM12&gt;$B$11),0,INDEX($M$4:$N$10,WEEKDAY(AM12,2),(AM12&gt;=$M$3)*(AM12&lt;$N$3)+2*(AM12&gt;=$N$3)*(AM12&lt;=$BU$36))))</f>
        <v>0</v>
      </c>
      <c r="CX12" s="84"/>
    </row>
    <row r="13" spans="1:102" ht="14.45" customHeight="1" x14ac:dyDescent="0.25">
      <c r="A13" s="335" t="s">
        <v>53</v>
      </c>
      <c r="B13" s="336"/>
      <c r="C13" s="337"/>
      <c r="D13" s="338" t="s">
        <v>54</v>
      </c>
      <c r="F13" s="149" t="s">
        <v>3</v>
      </c>
      <c r="G13" s="149"/>
      <c r="H13" s="149"/>
      <c r="I13" s="109">
        <v>0.5</v>
      </c>
      <c r="J13" s="109"/>
      <c r="K13" s="141">
        <v>0.7</v>
      </c>
      <c r="L13" s="141"/>
      <c r="M13" s="87">
        <v>0.8</v>
      </c>
      <c r="N13" s="87"/>
      <c r="P13" s="11">
        <f t="shared" si="1"/>
        <v>44573</v>
      </c>
      <c r="Q13" s="12">
        <f t="shared" si="3"/>
        <v>44573</v>
      </c>
      <c r="R13" s="11">
        <f t="shared" si="3"/>
        <v>44604</v>
      </c>
      <c r="S13" s="12">
        <f t="shared" si="3"/>
        <v>44604</v>
      </c>
      <c r="T13" s="11">
        <f t="shared" si="3"/>
        <v>44632</v>
      </c>
      <c r="U13" s="12">
        <f t="shared" si="3"/>
        <v>44632</v>
      </c>
      <c r="V13" s="11">
        <f t="shared" si="3"/>
        <v>44663</v>
      </c>
      <c r="W13" s="12">
        <f t="shared" si="3"/>
        <v>44663</v>
      </c>
      <c r="X13" s="11">
        <f t="shared" si="3"/>
        <v>44693</v>
      </c>
      <c r="Y13" s="12">
        <f t="shared" si="3"/>
        <v>44693</v>
      </c>
      <c r="Z13" s="11">
        <f t="shared" si="3"/>
        <v>44724</v>
      </c>
      <c r="AA13" s="12">
        <f t="shared" si="3"/>
        <v>44724</v>
      </c>
      <c r="AB13" s="11">
        <f t="shared" si="3"/>
        <v>44754</v>
      </c>
      <c r="AC13" s="12">
        <f t="shared" si="3"/>
        <v>44754</v>
      </c>
      <c r="AD13" s="11">
        <f t="shared" si="3"/>
        <v>44785</v>
      </c>
      <c r="AE13" s="12">
        <f t="shared" si="3"/>
        <v>44785</v>
      </c>
      <c r="AF13" s="11">
        <f t="shared" si="3"/>
        <v>44816</v>
      </c>
      <c r="AG13" s="12">
        <f t="shared" si="3"/>
        <v>44816</v>
      </c>
      <c r="AH13" s="11">
        <f t="shared" si="3"/>
        <v>44846</v>
      </c>
      <c r="AI13" s="12">
        <f t="shared" si="3"/>
        <v>44846</v>
      </c>
      <c r="AJ13" s="11">
        <f t="shared" si="3"/>
        <v>44877</v>
      </c>
      <c r="AK13" s="12">
        <f t="shared" si="3"/>
        <v>44877</v>
      </c>
      <c r="AL13" s="11">
        <f t="shared" si="3"/>
        <v>44907</v>
      </c>
      <c r="AM13" s="12">
        <f t="shared" si="3"/>
        <v>44907</v>
      </c>
      <c r="AY13" s="162"/>
      <c r="AZ13" s="13" cm="1">
        <f t="array" ref="AZ13">IF($B$11="",ISERROR(MATCH(Q13,[1]Feiertage!$A$8:$A$19,0))*IF(OR(Q13&lt;$M$3,Q13&gt;$BU$36),0,INDEX($M$4:$N$10,WEEKDAY(Q13,2),(Q13&gt;=$M$3)*(Q13&lt;$N$3)+2*(Q13&gt;=$N$3)*(Q13&lt;=$BU$36))),ISERROR(MATCH(Q13,[1]Feiertage!$A$8:$A$19,0))*IF(OR(Q13&lt;$M$3,Q13&gt;$B$11),0,INDEX($M$4:$N$10,WEEKDAY(Q13,2),(Q13&gt;=$M$3)*(Q13&lt;$N$3)+2*(Q13&gt;=$N$3)*(Q13&lt;=$BU$36))))</f>
        <v>0</v>
      </c>
      <c r="BA13" s="83"/>
      <c r="BB13" s="13" cm="1">
        <f t="array" ref="BB13">IF($B$11="",ISERROR(MATCH(S13,[1]Feiertage!$A$8:$A$19,0))*IF(OR(S13&lt;$M$3,S13&gt;$BU$36),0,INDEX($M$4:$N$10,WEEKDAY(S13,2),(S13&gt;=$M$3)*(S13&lt;$N$3)+2*(S13&gt;=$N$3)*(S13&lt;=$BU$36))),ISERROR(MATCH(S13,[1]Feiertage!$A$8:$A$19,0))*IF(OR(S13&lt;$M$3,S13&gt;$B$11),0,INDEX($M$4:$N$10,WEEKDAY(S13,2),(S13&gt;=$M$3)*(S13&lt;$N$3)+2*(S13&gt;=$N$3)*(S13&lt;=$BU$36))))</f>
        <v>0</v>
      </c>
      <c r="BC13" s="83"/>
      <c r="BD13" s="13" cm="1">
        <f t="array" ref="BD13">IF($B$11="",ISERROR(MATCH(U13,[1]Feiertage!$A$8:$A$19,0))*IF(OR(U13&lt;$M$3,U13&gt;$BU$36),0,INDEX($M$4:$N$10,WEEKDAY(U13,2),(U13&gt;=$M$3)*(U13&lt;$N$3)+2*(U13&gt;=$N$3)*(U13&lt;=$BU$36))),ISERROR(MATCH(U13,[1]Feiertage!$A$8:$A$19,0))*IF(OR(U13&lt;$M$3,U13&gt;$B$11),0,INDEX($M$4:$N$10,WEEKDAY(U13,2),(U13&gt;=$M$3)*(U13&lt;$N$3)+2*(U13&gt;=$N$3)*(U13&lt;=$BU$36))))</f>
        <v>0</v>
      </c>
      <c r="BE13" s="83"/>
      <c r="BF13" s="13" cm="1">
        <f t="array" ref="BF13">IF($B$11="",ISERROR(MATCH(W13,[1]Feiertage!$A$8:$A$19,0))*IF(OR(W13&lt;$M$3,W13&gt;$BU$36),0,INDEX($M$4:$N$10,WEEKDAY(W13,2),(W13&gt;=$M$3)*(W13&lt;$N$3)+2*(W13&gt;=$N$3)*(W13&lt;=$BU$36))),ISERROR(MATCH(W13,[1]Feiertage!$A$8:$A$19,0))*IF(OR(W13&lt;$M$3,W13&gt;$B$11),0,INDEX($M$4:$N$10,WEEKDAY(W13,2),(W13&gt;=$M$3)*(W13&lt;$N$3)+2*(W13&gt;=$N$3)*(W13&lt;=$BU$36))))</f>
        <v>4</v>
      </c>
      <c r="BG13" s="83"/>
      <c r="BH13" s="13" cm="1">
        <f t="array" ref="BH13">IF($B$11="",ISERROR(MATCH(Y13,[1]Feiertage!$A$8:$A$19,0))*IF(OR(Y13&lt;$M$3,Y13&gt;$BU$36),0,INDEX($M$4:$N$10,WEEKDAY(Y13,2),(Y13&gt;=$M$3)*(Y13&lt;$N$3)+2*(Y13&gt;=$N$3)*(Y13&lt;=$BU$36))),ISERROR(MATCH(Y13,[1]Feiertage!$A$8:$A$19,0))*IF(OR(Y13&lt;$M$3,Y13&gt;$B$11),0,INDEX($M$4:$N$10,WEEKDAY(Y13,2),(Y13&gt;=$M$3)*(Y13&lt;$N$3)+2*(Y13&gt;=$N$3)*(Y13&lt;=$BU$36))))</f>
        <v>4</v>
      </c>
      <c r="BI13" s="83"/>
      <c r="BJ13" s="13" cm="1">
        <f t="array" ref="BJ13">IF($B$11="",ISERROR(MATCH(AA13,[1]Feiertage!$A$8:$A$19,0))*IF(OR(AA13&lt;$M$3,AA13&gt;$BU$36),0,INDEX($M$4:$N$10,WEEKDAY(AA13,2),(AA13&gt;=$M$3)*(AA13&lt;$N$3)+2*(AA13&gt;=$N$3)*(AA13&lt;=$BU$36))),ISERROR(MATCH(AA13,[1]Feiertage!$A$8:$A$19,0))*IF(OR(AA13&lt;$M$3,AA13&gt;$B$11),0,INDEX($M$4:$N$10,WEEKDAY(AA13,2),(AA13&gt;=$M$3)*(AA13&lt;$N$3)+2*(AA13&gt;=$N$3)*(AA13&lt;=$BU$36))))</f>
        <v>0</v>
      </c>
      <c r="BK13" s="83"/>
      <c r="BL13" s="13" cm="1">
        <f t="array" ref="BL13">IF($B$11="",ISERROR(MATCH(AC13,[1]Feiertage!$A$8:$A$19,0))*IF(OR(AC13&lt;$M$3,AC13&gt;$BU$36),0,INDEX($M$4:$N$10,WEEKDAY(AC13,2),(AC13&gt;=$M$3)*(AC13&lt;$N$3)+2*(AC13&gt;=$N$3)*(AC13&lt;=$BU$36))),ISERROR(MATCH(AC13,[1]Feiertage!$A$8:$A$19,0))*IF(OR(AC13&lt;$M$3,AC13&gt;$B$11),0,INDEX($M$4:$N$10,WEEKDAY(AC13,2),(AC13&gt;=$M$3)*(AC13&lt;$N$3)+2*(AC13&gt;=$N$3)*(AC13&lt;=$BU$36))))</f>
        <v>4</v>
      </c>
      <c r="BM13" s="83"/>
      <c r="BN13" s="13" cm="1">
        <f t="array" ref="BN13">IF($B$11="",ISERROR(MATCH(AE13,[1]Feiertage!$A$8:$A$19,0))*IF(OR(AE13&lt;$M$3,AE13&gt;$BU$36),0,INDEX($M$4:$N$10,WEEKDAY(AE13,2),(AE13&gt;=$M$3)*(AE13&lt;$N$3)+2*(AE13&gt;=$N$3)*(AE13&lt;=$BU$36))),ISERROR(MATCH(AE13,[1]Feiertage!$A$8:$A$19,0))*IF(OR(AE13&lt;$M$3,AE13&gt;$B$11),0,INDEX($M$4:$N$10,WEEKDAY(AE13,2),(AE13&gt;=$M$3)*(AE13&lt;$N$3)+2*(AE13&gt;=$N$3)*(AE13&lt;=$BU$36))))</f>
        <v>4</v>
      </c>
      <c r="BO13" s="83"/>
      <c r="BP13" s="13" cm="1">
        <f t="array" ref="BP13">IF($B$11="",ISERROR(MATCH(AG13,[1]Feiertage!$A$8:$A$19,0))*IF(OR(AG13&lt;$M$3,AG13&gt;$BU$36),0,INDEX($M$4:$N$10,WEEKDAY(AG13,2),(AG13&gt;=$M$3)*(AG13&lt;$N$3)+2*(AG13&gt;=$N$3)*(AG13&lt;=$BU$36))),ISERROR(MATCH(AG13,[1]Feiertage!$A$8:$A$19,0))*IF(OR(AG13&lt;$M$3,AG13&gt;$B$11),0,INDEX($M$4:$N$10,WEEKDAY(AG13,2),(AG13&gt;=$M$3)*(AG13&lt;$N$3)+2*(AG13&gt;=$N$3)*(AG13&lt;=$BU$36))))</f>
        <v>4</v>
      </c>
      <c r="BQ13" s="83"/>
      <c r="BR13" s="13" cm="1">
        <f t="array" ref="BR13">IF($B$11="",ISERROR(MATCH(AI13,[1]Feiertage!$A$8:$A$19,0))*IF(OR(AI13&lt;$M$3,AI13&gt;$BU$36),0,INDEX($M$4:$N$10,WEEKDAY(AI13,2),(AI13&gt;=$M$3)*(AI13&lt;$N$3)+2*(AI13&gt;=$N$3)*(AI13&lt;=$BU$36))),ISERROR(MATCH(AI13,[1]Feiertage!$A$8:$A$19,0))*IF(OR(AI13&lt;$M$3,AI13&gt;$B$11),0,INDEX($M$4:$N$10,WEEKDAY(AI13,2),(AI13&gt;=$M$3)*(AI13&lt;$N$3)+2*(AI13&gt;=$N$3)*(AI13&lt;=$BU$36))))</f>
        <v>4</v>
      </c>
      <c r="BS13" s="83"/>
      <c r="BT13" s="13" cm="1">
        <f t="array" ref="BT13">IF($B$11="",ISERROR(MATCH(AK13,[1]Feiertage!$A$8:$A$19,0))*IF(OR(AK13&lt;$M$3,AK13&gt;$BU$36),0,INDEX($M$4:$N$10,WEEKDAY(AK13,2),(AK13&gt;=$M$3)*(AK13&lt;$N$3)+2*(AK13&gt;=$N$3)*(AK13&lt;=$BU$36))),ISERROR(MATCH(AK13,[1]Feiertage!$A$8:$A$19,0))*IF(OR(AK13&lt;$M$3,AK13&gt;$B$11),0,INDEX($M$4:$N$10,WEEKDAY(AK13,2),(AK13&gt;=$M$3)*(AK13&lt;$N$3)+2*(AK13&gt;=$N$3)*(AK13&lt;=$BU$36))))</f>
        <v>0</v>
      </c>
      <c r="BU13" s="83"/>
      <c r="BV13" s="13" cm="1">
        <f t="array" ref="BV13">IF($B$11="",ISERROR(MATCH(AM13,[1]Feiertage!$A$8:$A$19,0))*IF(OR(AM13&lt;$M$3,AM13&gt;$BU$36),0,INDEX($M$4:$N$10,WEEKDAY(AM13,2),(AM13&gt;=$M$3)*(AM13&lt;$N$3)+2*(AM13&gt;=$N$3)*(AM13&lt;=$BU$36))),ISERROR(MATCH(AM13,[1]Feiertage!$A$8:$A$19,0))*IF(OR(AM13&lt;$M$3,AM13&gt;$B$11),0,INDEX($M$4:$N$10,WEEKDAY(AM13,2),(AM13&gt;=$M$3)*(AM13&lt;$N$3)+2*(AM13&gt;=$N$3)*(AM13&lt;=$BU$36))))</f>
        <v>4</v>
      </c>
      <c r="BW13" s="84"/>
      <c r="BZ13" s="162"/>
      <c r="CA13" s="13" cm="1">
        <f t="array" ref="CA13">IF($B$11="",ISERROR(MATCH(Q13,$AO$3:$AQ$3,0))*IF(OR(Q13&lt;$M$3,Q13&gt;$BU$36),0,INDEX($M$4:$N$10,WEEKDAY(Q13,2),(Q13&gt;=$M$3)*(Q13&lt;$N$3)+2*(Q13&gt;=$N$3)*(Q13&lt;=$BU$36))),ISERROR(MATCH(Q13,$AO$3:$AQ$3,0))*IF(OR(Q13&lt;$M$3,Q13&gt;$B$11),0,INDEX($M$4:$N$10,WEEKDAY(Q13,2),(Q13&gt;=$M$3)*(Q13&lt;$N$3)+2*(Q13&gt;=$N$3)*(Q13&lt;=$BU$36))))</f>
        <v>0</v>
      </c>
      <c r="CB13" s="83"/>
      <c r="CC13" s="13" cm="1">
        <f t="array" ref="CC13">IF($B$11="",ISERROR(MATCH(S13,$AO$3:$AQ$3,0))*IF(OR(S13&lt;$M$3,S13&gt;$BU$36),0,INDEX($M$4:$N$10,WEEKDAY(S13,2),(S13&gt;=$M$3)*(S13&lt;$N$3)+2*(S13&gt;=$N$3)*(S13&lt;=$BU$36))),ISERROR(MATCH(S13,$AO$3:$AQ$3,0))*IF(OR(S13&lt;$M$3,S13&gt;$B$11),0,INDEX($M$4:$N$10,WEEKDAY(S13,2),(S13&gt;=$M$3)*(S13&lt;$N$3)+2*(S13&gt;=$N$3)*(S13&lt;=$BU$36))))</f>
        <v>0</v>
      </c>
      <c r="CD13" s="83"/>
      <c r="CE13" s="13" cm="1">
        <f t="array" ref="CE13">IF($B$11="",ISERROR(MATCH(U13,$AO$3:$AQ$3,0))*IF(OR(U13&lt;$M$3,U13&gt;$BU$36),0,INDEX($M$4:$N$10,WEEKDAY(U13,2),(U13&gt;=$M$3)*(U13&lt;$N$3)+2*(U13&gt;=$N$3)*(U13&lt;=$BU$36))),ISERROR(MATCH(U13,$AO$3:$AQ$3,0))*IF(OR(U13&lt;$M$3,U13&gt;$B$11),0,INDEX($M$4:$N$10,WEEKDAY(U13,2),(U13&gt;=$M$3)*(U13&lt;$N$3)+2*(U13&gt;=$N$3)*(U13&lt;=$BU$36))))</f>
        <v>0</v>
      </c>
      <c r="CF13" s="83"/>
      <c r="CG13" s="13" cm="1">
        <f t="array" ref="CG13">IF($B$11="",ISERROR(MATCH(W13,$AO$3:$AQ$3,0))*IF(OR(W13&lt;$M$3,W13&gt;$BU$36),0,INDEX($M$4:$N$10,WEEKDAY(W13,2),(W13&gt;=$M$3)*(W13&lt;$N$3)+2*(W13&gt;=$N$3)*(W13&lt;=$BU$36))),ISERROR(MATCH(W13,$AO$3:$AQ$3,0))*IF(OR(W13&lt;$M$3,W13&gt;$B$11),0,INDEX($M$4:$N$10,WEEKDAY(W13,2),(W13&gt;=$M$3)*(W13&lt;$N$3)+2*(W13&gt;=$N$3)*(W13&lt;=$BU$36))))</f>
        <v>4</v>
      </c>
      <c r="CH13" s="83"/>
      <c r="CI13" s="13" cm="1">
        <f t="array" ref="CI13">IF($B$11="",ISERROR(MATCH(Y13,$AO$3:$AQ$3,0))*IF(OR(Y13&lt;$M$3,Y13&gt;$BU$36),0,INDEX($M$4:$N$10,WEEKDAY(Y13,2),(Y13&gt;=$M$3)*(Y13&lt;$N$3)+2*(Y13&gt;=$N$3)*(Y13&lt;=$BU$36))),ISERROR(MATCH(Y13,$AO$3:$AQ$3,0))*IF(OR(Y13&lt;$M$3,Y13&gt;$B$11),0,INDEX($M$4:$N$10,WEEKDAY(Y13,2),(Y13&gt;=$M$3)*(Y13&lt;$N$3)+2*(Y13&gt;=$N$3)*(Y13&lt;=$BU$36))))</f>
        <v>4</v>
      </c>
      <c r="CJ13" s="83"/>
      <c r="CK13" s="13" cm="1">
        <f t="array" ref="CK13">IF($B$11="",ISERROR(MATCH(AA13,$AO$3:$AQ$3,0))*IF(OR(AA13&lt;$M$3,AA13&gt;$BU$36),0,INDEX($M$4:$N$10,WEEKDAY(AA13,2),(AA13&gt;=$M$3)*(AA13&lt;$N$3)+2*(AA13&gt;=$N$3)*(AA13&lt;=$BU$36))),ISERROR(MATCH(AA13,$AO$3:$AQ$3,0))*IF(OR(AA13&lt;$M$3,AA13&gt;$B$11),0,INDEX($M$4:$N$10,WEEKDAY(AA13,2),(AA13&gt;=$M$3)*(AA13&lt;$N$3)+2*(AA13&gt;=$N$3)*(AA13&lt;=$BU$36))))</f>
        <v>0</v>
      </c>
      <c r="CL13" s="83"/>
      <c r="CM13" s="13" cm="1">
        <f t="array" ref="CM13">IF($B$11="",ISERROR(MATCH(AC13,$AO$3:$AQ$3,0))*IF(OR(AC13&lt;$M$3,AC13&gt;$BU$36),0,INDEX($M$4:$N$10,WEEKDAY(AC13,2),(AC13&gt;=$M$3)*(AC13&lt;$N$3)+2*(AC13&gt;=$N$3)*(AC13&lt;=$BU$36))),ISERROR(MATCH(AC13,$AO$3:$AQ$3,0))*IF(OR(AC13&lt;$M$3,AC13&gt;$B$11),0,INDEX($M$4:$N$10,WEEKDAY(AC13,2),(AC13&gt;=$M$3)*(AC13&lt;$N$3)+2*(AC13&gt;=$N$3)*(AC13&lt;=$BU$36))))</f>
        <v>4</v>
      </c>
      <c r="CN13" s="83"/>
      <c r="CO13" s="13" cm="1">
        <f t="array" ref="CO13">IF($B$11="",ISERROR(MATCH(AE13,$AO$3:$AQ$3,0))*IF(OR(AE13&lt;$M$3,AE13&gt;$BU$36),0,INDEX($M$4:$N$10,WEEKDAY(AE13,2),(AE13&gt;=$M$3)*(AE13&lt;$N$3)+2*(AE13&gt;=$N$3)*(AE13&lt;=$BU$36))),ISERROR(MATCH(AE13,$AO$3:$AQ$3,0))*IF(OR(AE13&lt;$M$3,AE13&gt;$B$11),0,INDEX($M$4:$N$10,WEEKDAY(AE13,2),(AE13&gt;=$M$3)*(AE13&lt;$N$3)+2*(AE13&gt;=$N$3)*(AE13&lt;=$BU$36))))</f>
        <v>4</v>
      </c>
      <c r="CP13" s="83"/>
      <c r="CQ13" s="13" cm="1">
        <f t="array" ref="CQ13">IF($B$11="",ISERROR(MATCH(AG13,$AO$3:$AQ$3,0))*IF(OR(AG13&lt;$M$3,AG13&gt;$BU$36),0,INDEX($M$4:$N$10,WEEKDAY(AG13,2),(AG13&gt;=$M$3)*(AG13&lt;$N$3)+2*(AG13&gt;=$N$3)*(AG13&lt;=$BU$36))),ISERROR(MATCH(AG13,$AO$3:$AQ$3,0))*IF(OR(AG13&lt;$M$3,AG13&gt;$B$11),0,INDEX($M$4:$N$10,WEEKDAY(AG13,2),(AG13&gt;=$M$3)*(AG13&lt;$N$3)+2*(AG13&gt;=$N$3)*(AG13&lt;=$BU$36))))</f>
        <v>4</v>
      </c>
      <c r="CR13" s="83"/>
      <c r="CS13" s="13" cm="1">
        <f t="array" ref="CS13">IF($B$11="",ISERROR(MATCH(AI13,$AO$3:$AQ$3,0))*IF(OR(AI13&lt;$M$3,AI13&gt;$BU$36),0,INDEX($M$4:$N$10,WEEKDAY(AI13,2),(AI13&gt;=$M$3)*(AI13&lt;$N$3)+2*(AI13&gt;=$N$3)*(AI13&lt;=$BU$36))),ISERROR(MATCH(AI13,$AO$3:$AQ$3,0))*IF(OR(AI13&lt;$M$3,AI13&gt;$BU$36),0,INDEX($M$4:$N$10,WEEKDAY(AI13,2),(AI13&gt;=$M$3)*(AI13&lt;$N$3)+2*(AI13&gt;=$N$3)*(AI13&lt;=$BU$36))))</f>
        <v>4</v>
      </c>
      <c r="CT13" s="83"/>
      <c r="CU13" s="13" cm="1">
        <f t="array" ref="CU13">IF($B$11="",ISERROR(MATCH(AK13,$AO$3:$AQ$3,0))*IF(OR(AK13&lt;$M$3,AK13&gt;$BU$36),0,INDEX($M$4:$N$10,WEEKDAY(AK13,2),(AK13&gt;=$M$3)*(AK13&lt;$N$3)+2*(AK13&gt;=$N$3)*(AK13&lt;=$BU$36))),ISERROR(MATCH(AK13,$AO$3:$AQ$3,0))*IF(OR(AK13&lt;$M$3,AK13&gt;$B$11),0,INDEX($M$4:$N$10,WEEKDAY(AK13,2),(AK13&gt;=$M$3)*(AK13&lt;$N$3)+2*(AK13&gt;=$N$3)*(AK13&lt;=$BU$36))))</f>
        <v>0</v>
      </c>
      <c r="CV13" s="83"/>
      <c r="CW13" s="13" cm="1">
        <f t="array" ref="CW13">IF($B$11="",ISERROR(MATCH(AM13,$AO$3:$AQ$3,0))*IF(OR(AM13&lt;$M$3,AM13&gt;$BU$36),0,INDEX($M$4:$N$10,WEEKDAY(AM13,2),(AM13&gt;=$M$3)*(AM13&lt;$N$3)+2*(AM13&gt;=$N$3)*(AM13&lt;=$BU$36))),ISERROR(MATCH(AM13,$AO$3:$AQ$3,0))*IF(OR(AM13&lt;$M$3,AM13&gt;$B$11),0,INDEX($M$4:$N$10,WEEKDAY(AM13,2),(AM13&gt;=$M$3)*(AM13&lt;$N$3)+2*(AM13&gt;=$N$3)*(AM13&lt;=$BU$36))))</f>
        <v>4</v>
      </c>
      <c r="CX13" s="84"/>
    </row>
    <row r="14" spans="1:102" ht="14.45" customHeight="1" x14ac:dyDescent="0.25">
      <c r="A14" s="28" t="s">
        <v>55</v>
      </c>
      <c r="B14" s="340" t="s">
        <v>56</v>
      </c>
      <c r="C14" s="341"/>
      <c r="D14" s="339"/>
      <c r="F14" s="149" t="s">
        <v>5</v>
      </c>
      <c r="G14" s="149"/>
      <c r="H14" s="149"/>
      <c r="I14" s="109">
        <v>8.9999999999999993E-3</v>
      </c>
      <c r="J14" s="109"/>
      <c r="K14" s="141">
        <v>1.6E-2</v>
      </c>
      <c r="L14" s="141"/>
      <c r="M14" s="87">
        <v>2.5999999999999999E-2</v>
      </c>
      <c r="N14" s="87"/>
      <c r="P14" s="11">
        <f t="shared" si="1"/>
        <v>44574</v>
      </c>
      <c r="Q14" s="12">
        <f t="shared" si="3"/>
        <v>44574</v>
      </c>
      <c r="R14" s="11">
        <f t="shared" si="3"/>
        <v>44605</v>
      </c>
      <c r="S14" s="12">
        <f t="shared" si="3"/>
        <v>44605</v>
      </c>
      <c r="T14" s="11">
        <f t="shared" si="3"/>
        <v>44633</v>
      </c>
      <c r="U14" s="12">
        <f t="shared" si="3"/>
        <v>44633</v>
      </c>
      <c r="V14" s="11">
        <f t="shared" si="3"/>
        <v>44664</v>
      </c>
      <c r="W14" s="12">
        <f t="shared" si="3"/>
        <v>44664</v>
      </c>
      <c r="X14" s="11">
        <f t="shared" si="3"/>
        <v>44694</v>
      </c>
      <c r="Y14" s="12">
        <f t="shared" si="3"/>
        <v>44694</v>
      </c>
      <c r="Z14" s="11">
        <f t="shared" si="3"/>
        <v>44725</v>
      </c>
      <c r="AA14" s="12">
        <f t="shared" si="3"/>
        <v>44725</v>
      </c>
      <c r="AB14" s="11">
        <f t="shared" si="3"/>
        <v>44755</v>
      </c>
      <c r="AC14" s="12">
        <f t="shared" si="3"/>
        <v>44755</v>
      </c>
      <c r="AD14" s="11">
        <f t="shared" si="3"/>
        <v>44786</v>
      </c>
      <c r="AE14" s="12">
        <f t="shared" si="3"/>
        <v>44786</v>
      </c>
      <c r="AF14" s="11">
        <f t="shared" si="3"/>
        <v>44817</v>
      </c>
      <c r="AG14" s="12">
        <f t="shared" si="3"/>
        <v>44817</v>
      </c>
      <c r="AH14" s="11">
        <f t="shared" si="3"/>
        <v>44847</v>
      </c>
      <c r="AI14" s="12">
        <f t="shared" si="3"/>
        <v>44847</v>
      </c>
      <c r="AJ14" s="11">
        <f t="shared" si="3"/>
        <v>44878</v>
      </c>
      <c r="AK14" s="12">
        <f t="shared" si="3"/>
        <v>44878</v>
      </c>
      <c r="AL14" s="11">
        <f t="shared" si="3"/>
        <v>44908</v>
      </c>
      <c r="AM14" s="12">
        <f t="shared" si="3"/>
        <v>44908</v>
      </c>
      <c r="AY14" s="162"/>
      <c r="AZ14" s="13" cm="1">
        <f t="array" ref="AZ14">IF($B$11="",ISERROR(MATCH(Q14,[1]Feiertage!$A$8:$A$19,0))*IF(OR(Q14&lt;$M$3,Q14&gt;$BU$36),0,INDEX($M$4:$N$10,WEEKDAY(Q14,2),(Q14&gt;=$M$3)*(Q14&lt;$N$3)+2*(Q14&gt;=$N$3)*(Q14&lt;=$BU$36))),ISERROR(MATCH(Q14,[1]Feiertage!$A$8:$A$19,0))*IF(OR(Q14&lt;$M$3,Q14&gt;$B$11),0,INDEX($M$4:$N$10,WEEKDAY(Q14,2),(Q14&gt;=$M$3)*(Q14&lt;$N$3)+2*(Q14&gt;=$N$3)*(Q14&lt;=$BU$36))))</f>
        <v>0</v>
      </c>
      <c r="BA14" s="83"/>
      <c r="BB14" s="13" cm="1">
        <f t="array" ref="BB14">IF($B$11="",ISERROR(MATCH(S14,[1]Feiertage!$A$8:$A$19,0))*IF(OR(S14&lt;$M$3,S14&gt;$BU$36),0,INDEX($M$4:$N$10,WEEKDAY(S14,2),(S14&gt;=$M$3)*(S14&lt;$N$3)+2*(S14&gt;=$N$3)*(S14&lt;=$BU$36))),ISERROR(MATCH(S14,[1]Feiertage!$A$8:$A$19,0))*IF(OR(S14&lt;$M$3,S14&gt;$B$11),0,INDEX($M$4:$N$10,WEEKDAY(S14,2),(S14&gt;=$M$3)*(S14&lt;$N$3)+2*(S14&gt;=$N$3)*(S14&lt;=$BU$36))))</f>
        <v>0</v>
      </c>
      <c r="BC14" s="83"/>
      <c r="BD14" s="13" cm="1">
        <f t="array" ref="BD14">IF($B$11="",ISERROR(MATCH(U14,[1]Feiertage!$A$8:$A$19,0))*IF(OR(U14&lt;$M$3,U14&gt;$BU$36),0,INDEX($M$4:$N$10,WEEKDAY(U14,2),(U14&gt;=$M$3)*(U14&lt;$N$3)+2*(U14&gt;=$N$3)*(U14&lt;=$BU$36))),ISERROR(MATCH(U14,[1]Feiertage!$A$8:$A$19,0))*IF(OR(U14&lt;$M$3,U14&gt;$B$11),0,INDEX($M$4:$N$10,WEEKDAY(U14,2),(U14&gt;=$M$3)*(U14&lt;$N$3)+2*(U14&gt;=$N$3)*(U14&lt;=$BU$36))))</f>
        <v>0</v>
      </c>
      <c r="BE14" s="83"/>
      <c r="BF14" s="13" cm="1">
        <f t="array" ref="BF14">IF($B$11="",ISERROR(MATCH(W14,[1]Feiertage!$A$8:$A$19,0))*IF(OR(W14&lt;$M$3,W14&gt;$BU$36),0,INDEX($M$4:$N$10,WEEKDAY(W14,2),(W14&gt;=$M$3)*(W14&lt;$N$3)+2*(W14&gt;=$N$3)*(W14&lt;=$BU$36))),ISERROR(MATCH(W14,[1]Feiertage!$A$8:$A$19,0))*IF(OR(W14&lt;$M$3,W14&gt;$B$11),0,INDEX($M$4:$N$10,WEEKDAY(W14,2),(W14&gt;=$M$3)*(W14&lt;$N$3)+2*(W14&gt;=$N$3)*(W14&lt;=$BU$36))))</f>
        <v>4</v>
      </c>
      <c r="BG14" s="83"/>
      <c r="BH14" s="13" cm="1">
        <f t="array" ref="BH14">IF($B$11="",ISERROR(MATCH(Y14,[1]Feiertage!$A$8:$A$19,0))*IF(OR(Y14&lt;$M$3,Y14&gt;$BU$36),0,INDEX($M$4:$N$10,WEEKDAY(Y14,2),(Y14&gt;=$M$3)*(Y14&lt;$N$3)+2*(Y14&gt;=$N$3)*(Y14&lt;=$BU$36))),ISERROR(MATCH(Y14,[1]Feiertage!$A$8:$A$19,0))*IF(OR(Y14&lt;$M$3,Y14&gt;$B$11),0,INDEX($M$4:$N$10,WEEKDAY(Y14,2),(Y14&gt;=$M$3)*(Y14&lt;$N$3)+2*(Y14&gt;=$N$3)*(Y14&lt;=$BU$36))))</f>
        <v>4</v>
      </c>
      <c r="BI14" s="83"/>
      <c r="BJ14" s="13" cm="1">
        <f t="array" ref="BJ14">IF($B$11="",ISERROR(MATCH(AA14,[1]Feiertage!$A$8:$A$19,0))*IF(OR(AA14&lt;$M$3,AA14&gt;$BU$36),0,INDEX($M$4:$N$10,WEEKDAY(AA14,2),(AA14&gt;=$M$3)*(AA14&lt;$N$3)+2*(AA14&gt;=$N$3)*(AA14&lt;=$BU$36))),ISERROR(MATCH(AA14,[1]Feiertage!$A$8:$A$19,0))*IF(OR(AA14&lt;$M$3,AA14&gt;$B$11),0,INDEX($M$4:$N$10,WEEKDAY(AA14,2),(AA14&gt;=$M$3)*(AA14&lt;$N$3)+2*(AA14&gt;=$N$3)*(AA14&lt;=$BU$36))))</f>
        <v>4</v>
      </c>
      <c r="BK14" s="83"/>
      <c r="BL14" s="13" cm="1">
        <f t="array" ref="BL14">IF($B$11="",ISERROR(MATCH(AC14,[1]Feiertage!$A$8:$A$19,0))*IF(OR(AC14&lt;$M$3,AC14&gt;$BU$36),0,INDEX($M$4:$N$10,WEEKDAY(AC14,2),(AC14&gt;=$M$3)*(AC14&lt;$N$3)+2*(AC14&gt;=$N$3)*(AC14&lt;=$BU$36))),ISERROR(MATCH(AC14,[1]Feiertage!$A$8:$A$19,0))*IF(OR(AC14&lt;$M$3,AC14&gt;$B$11),0,INDEX($M$4:$N$10,WEEKDAY(AC14,2),(AC14&gt;=$M$3)*(AC14&lt;$N$3)+2*(AC14&gt;=$N$3)*(AC14&lt;=$BU$36))))</f>
        <v>4</v>
      </c>
      <c r="BM14" s="83"/>
      <c r="BN14" s="13" cm="1">
        <f t="array" ref="BN14">IF($B$11="",ISERROR(MATCH(AE14,[1]Feiertage!$A$8:$A$19,0))*IF(OR(AE14&lt;$M$3,AE14&gt;$BU$36),0,INDEX($M$4:$N$10,WEEKDAY(AE14,2),(AE14&gt;=$M$3)*(AE14&lt;$N$3)+2*(AE14&gt;=$N$3)*(AE14&lt;=$BU$36))),ISERROR(MATCH(AE14,[1]Feiertage!$A$8:$A$19,0))*IF(OR(AE14&lt;$M$3,AE14&gt;$B$11),0,INDEX($M$4:$N$10,WEEKDAY(AE14,2),(AE14&gt;=$M$3)*(AE14&lt;$N$3)+2*(AE14&gt;=$N$3)*(AE14&lt;=$BU$36))))</f>
        <v>0</v>
      </c>
      <c r="BO14" s="83"/>
      <c r="BP14" s="13" cm="1">
        <f t="array" ref="BP14">IF($B$11="",ISERROR(MATCH(AG14,[1]Feiertage!$A$8:$A$19,0))*IF(OR(AG14&lt;$M$3,AG14&gt;$BU$36),0,INDEX($M$4:$N$10,WEEKDAY(AG14,2),(AG14&gt;=$M$3)*(AG14&lt;$N$3)+2*(AG14&gt;=$N$3)*(AG14&lt;=$BU$36))),ISERROR(MATCH(AG14,[1]Feiertage!$A$8:$A$19,0))*IF(OR(AG14&lt;$M$3,AG14&gt;$B$11),0,INDEX($M$4:$N$10,WEEKDAY(AG14,2),(AG14&gt;=$M$3)*(AG14&lt;$N$3)+2*(AG14&gt;=$N$3)*(AG14&lt;=$BU$36))))</f>
        <v>4</v>
      </c>
      <c r="BQ14" s="83"/>
      <c r="BR14" s="13" cm="1">
        <f t="array" ref="BR14">IF($B$11="",ISERROR(MATCH(AI14,[1]Feiertage!$A$8:$A$19,0))*IF(OR(AI14&lt;$M$3,AI14&gt;$BU$36),0,INDEX($M$4:$N$10,WEEKDAY(AI14,2),(AI14&gt;=$M$3)*(AI14&lt;$N$3)+2*(AI14&gt;=$N$3)*(AI14&lt;=$BU$36))),ISERROR(MATCH(AI14,[1]Feiertage!$A$8:$A$19,0))*IF(OR(AI14&lt;$M$3,AI14&gt;$B$11),0,INDEX($M$4:$N$10,WEEKDAY(AI14,2),(AI14&gt;=$M$3)*(AI14&lt;$N$3)+2*(AI14&gt;=$N$3)*(AI14&lt;=$BU$36))))</f>
        <v>4</v>
      </c>
      <c r="BS14" s="83"/>
      <c r="BT14" s="13" cm="1">
        <f t="array" ref="BT14">IF($B$11="",ISERROR(MATCH(AK14,[1]Feiertage!$A$8:$A$19,0))*IF(OR(AK14&lt;$M$3,AK14&gt;$BU$36),0,INDEX($M$4:$N$10,WEEKDAY(AK14,2),(AK14&gt;=$M$3)*(AK14&lt;$N$3)+2*(AK14&gt;=$N$3)*(AK14&lt;=$BU$36))),ISERROR(MATCH(AK14,[1]Feiertage!$A$8:$A$19,0))*IF(OR(AK14&lt;$M$3,AK14&gt;$B$11),0,INDEX($M$4:$N$10,WEEKDAY(AK14,2),(AK14&gt;=$M$3)*(AK14&lt;$N$3)+2*(AK14&gt;=$N$3)*(AK14&lt;=$BU$36))))</f>
        <v>0</v>
      </c>
      <c r="BU14" s="83"/>
      <c r="BV14" s="13" cm="1">
        <f t="array" ref="BV14">IF($B$11="",ISERROR(MATCH(AM14,[1]Feiertage!$A$8:$A$19,0))*IF(OR(AM14&lt;$M$3,AM14&gt;$BU$36),0,INDEX($M$4:$N$10,WEEKDAY(AM14,2),(AM14&gt;=$M$3)*(AM14&lt;$N$3)+2*(AM14&gt;=$N$3)*(AM14&lt;=$BU$36))),ISERROR(MATCH(AM14,[1]Feiertage!$A$8:$A$19,0))*IF(OR(AM14&lt;$M$3,AM14&gt;$B$11),0,INDEX($M$4:$N$10,WEEKDAY(AM14,2),(AM14&gt;=$M$3)*(AM14&lt;$N$3)+2*(AM14&gt;=$N$3)*(AM14&lt;=$BU$36))))</f>
        <v>4</v>
      </c>
      <c r="BW14" s="84"/>
      <c r="BZ14" s="162"/>
      <c r="CA14" s="13" cm="1">
        <f t="array" ref="CA14">IF($B$11="",ISERROR(MATCH(Q14,$AO$3:$AQ$3,0))*IF(OR(Q14&lt;$M$3,Q14&gt;$BU$36),0,INDEX($M$4:$N$10,WEEKDAY(Q14,2),(Q14&gt;=$M$3)*(Q14&lt;$N$3)+2*(Q14&gt;=$N$3)*(Q14&lt;=$BU$36))),ISERROR(MATCH(Q14,$AO$3:$AQ$3,0))*IF(OR(Q14&lt;$M$3,Q14&gt;$B$11),0,INDEX($M$4:$N$10,WEEKDAY(Q14,2),(Q14&gt;=$M$3)*(Q14&lt;$N$3)+2*(Q14&gt;=$N$3)*(Q14&lt;=$BU$36))))</f>
        <v>0</v>
      </c>
      <c r="CB14" s="83"/>
      <c r="CC14" s="13" cm="1">
        <f t="array" ref="CC14">IF($B$11="",ISERROR(MATCH(S14,$AO$3:$AQ$3,0))*IF(OR(S14&lt;$M$3,S14&gt;$BU$36),0,INDEX($M$4:$N$10,WEEKDAY(S14,2),(S14&gt;=$M$3)*(S14&lt;$N$3)+2*(S14&gt;=$N$3)*(S14&lt;=$BU$36))),ISERROR(MATCH(S14,$AO$3:$AQ$3,0))*IF(OR(S14&lt;$M$3,S14&gt;$B$11),0,INDEX($M$4:$N$10,WEEKDAY(S14,2),(S14&gt;=$M$3)*(S14&lt;$N$3)+2*(S14&gt;=$N$3)*(S14&lt;=$BU$36))))</f>
        <v>0</v>
      </c>
      <c r="CD14" s="83"/>
      <c r="CE14" s="13" cm="1">
        <f t="array" ref="CE14">IF($B$11="",ISERROR(MATCH(U14,$AO$3:$AQ$3,0))*IF(OR(U14&lt;$M$3,U14&gt;$BU$36),0,INDEX($M$4:$N$10,WEEKDAY(U14,2),(U14&gt;=$M$3)*(U14&lt;$N$3)+2*(U14&gt;=$N$3)*(U14&lt;=$BU$36))),ISERROR(MATCH(U14,$AO$3:$AQ$3,0))*IF(OR(U14&lt;$M$3,U14&gt;$B$11),0,INDEX($M$4:$N$10,WEEKDAY(U14,2),(U14&gt;=$M$3)*(U14&lt;$N$3)+2*(U14&gt;=$N$3)*(U14&lt;=$BU$36))))</f>
        <v>0</v>
      </c>
      <c r="CF14" s="83"/>
      <c r="CG14" s="13" cm="1">
        <f t="array" ref="CG14">IF($B$11="",ISERROR(MATCH(W14,$AO$3:$AQ$3,0))*IF(OR(W14&lt;$M$3,W14&gt;$BU$36),0,INDEX($M$4:$N$10,WEEKDAY(W14,2),(W14&gt;=$M$3)*(W14&lt;$N$3)+2*(W14&gt;=$N$3)*(W14&lt;=$BU$36))),ISERROR(MATCH(W14,$AO$3:$AQ$3,0))*IF(OR(W14&lt;$M$3,W14&gt;$B$11),0,INDEX($M$4:$N$10,WEEKDAY(W14,2),(W14&gt;=$M$3)*(W14&lt;$N$3)+2*(W14&gt;=$N$3)*(W14&lt;=$BU$36))))</f>
        <v>4</v>
      </c>
      <c r="CH14" s="83"/>
      <c r="CI14" s="13" cm="1">
        <f t="array" ref="CI14">IF($B$11="",ISERROR(MATCH(Y14,$AO$3:$AQ$3,0))*IF(OR(Y14&lt;$M$3,Y14&gt;$BU$36),0,INDEX($M$4:$N$10,WEEKDAY(Y14,2),(Y14&gt;=$M$3)*(Y14&lt;$N$3)+2*(Y14&gt;=$N$3)*(Y14&lt;=$BU$36))),ISERROR(MATCH(Y14,$AO$3:$AQ$3,0))*IF(OR(Y14&lt;$M$3,Y14&gt;$B$11),0,INDEX($M$4:$N$10,WEEKDAY(Y14,2),(Y14&gt;=$M$3)*(Y14&lt;$N$3)+2*(Y14&gt;=$N$3)*(Y14&lt;=$BU$36))))</f>
        <v>4</v>
      </c>
      <c r="CJ14" s="83"/>
      <c r="CK14" s="13" cm="1">
        <f t="array" ref="CK14">IF($B$11="",ISERROR(MATCH(AA14,$AO$3:$AQ$3,0))*IF(OR(AA14&lt;$M$3,AA14&gt;$BU$36),0,INDEX($M$4:$N$10,WEEKDAY(AA14,2),(AA14&gt;=$M$3)*(AA14&lt;$N$3)+2*(AA14&gt;=$N$3)*(AA14&lt;=$BU$36))),ISERROR(MATCH(AA14,$AO$3:$AQ$3,0))*IF(OR(AA14&lt;$M$3,AA14&gt;$B$11),0,INDEX($M$4:$N$10,WEEKDAY(AA14,2),(AA14&gt;=$M$3)*(AA14&lt;$N$3)+2*(AA14&gt;=$N$3)*(AA14&lt;=$BU$36))))</f>
        <v>4</v>
      </c>
      <c r="CL14" s="83"/>
      <c r="CM14" s="13" cm="1">
        <f t="array" ref="CM14">IF($B$11="",ISERROR(MATCH(AC14,$AO$3:$AQ$3,0))*IF(OR(AC14&lt;$M$3,AC14&gt;$BU$36),0,INDEX($M$4:$N$10,WEEKDAY(AC14,2),(AC14&gt;=$M$3)*(AC14&lt;$N$3)+2*(AC14&gt;=$N$3)*(AC14&lt;=$BU$36))),ISERROR(MATCH(AC14,$AO$3:$AQ$3,0))*IF(OR(AC14&lt;$M$3,AC14&gt;$B$11),0,INDEX($M$4:$N$10,WEEKDAY(AC14,2),(AC14&gt;=$M$3)*(AC14&lt;$N$3)+2*(AC14&gt;=$N$3)*(AC14&lt;=$BU$36))))</f>
        <v>4</v>
      </c>
      <c r="CN14" s="83"/>
      <c r="CO14" s="13" cm="1">
        <f t="array" ref="CO14">IF($B$11="",ISERROR(MATCH(AE14,$AO$3:$AQ$3,0))*IF(OR(AE14&lt;$M$3,AE14&gt;$BU$36),0,INDEX($M$4:$N$10,WEEKDAY(AE14,2),(AE14&gt;=$M$3)*(AE14&lt;$N$3)+2*(AE14&gt;=$N$3)*(AE14&lt;=$BU$36))),ISERROR(MATCH(AE14,$AO$3:$AQ$3,0))*IF(OR(AE14&lt;$M$3,AE14&gt;$B$11),0,INDEX($M$4:$N$10,WEEKDAY(AE14,2),(AE14&gt;=$M$3)*(AE14&lt;$N$3)+2*(AE14&gt;=$N$3)*(AE14&lt;=$BU$36))))</f>
        <v>0</v>
      </c>
      <c r="CP14" s="83"/>
      <c r="CQ14" s="13" cm="1">
        <f t="array" ref="CQ14">IF($B$11="",ISERROR(MATCH(AG14,$AO$3:$AQ$3,0))*IF(OR(AG14&lt;$M$3,AG14&gt;$BU$36),0,INDEX($M$4:$N$10,WEEKDAY(AG14,2),(AG14&gt;=$M$3)*(AG14&lt;$N$3)+2*(AG14&gt;=$N$3)*(AG14&lt;=$BU$36))),ISERROR(MATCH(AG14,$AO$3:$AQ$3,0))*IF(OR(AG14&lt;$M$3,AG14&gt;$B$11),0,INDEX($M$4:$N$10,WEEKDAY(AG14,2),(AG14&gt;=$M$3)*(AG14&lt;$N$3)+2*(AG14&gt;=$N$3)*(AG14&lt;=$BU$36))))</f>
        <v>4</v>
      </c>
      <c r="CR14" s="83"/>
      <c r="CS14" s="13" cm="1">
        <f t="array" ref="CS14">IF($B$11="",ISERROR(MATCH(AI14,$AO$3:$AQ$3,0))*IF(OR(AI14&lt;$M$3,AI14&gt;$BU$36),0,INDEX($M$4:$N$10,WEEKDAY(AI14,2),(AI14&gt;=$M$3)*(AI14&lt;$N$3)+2*(AI14&gt;=$N$3)*(AI14&lt;=$BU$36))),ISERROR(MATCH(AI14,$AO$3:$AQ$3,0))*IF(OR(AI14&lt;$M$3,AI14&gt;$BU$36),0,INDEX($M$4:$N$10,WEEKDAY(AI14,2),(AI14&gt;=$M$3)*(AI14&lt;$N$3)+2*(AI14&gt;=$N$3)*(AI14&lt;=$BU$36))))</f>
        <v>4</v>
      </c>
      <c r="CT14" s="83"/>
      <c r="CU14" s="13" cm="1">
        <f t="array" ref="CU14">IF($B$11="",ISERROR(MATCH(AK14,$AO$3:$AQ$3,0))*IF(OR(AK14&lt;$M$3,AK14&gt;$BU$36),0,INDEX($M$4:$N$10,WEEKDAY(AK14,2),(AK14&gt;=$M$3)*(AK14&lt;$N$3)+2*(AK14&gt;=$N$3)*(AK14&lt;=$BU$36))),ISERROR(MATCH(AK14,$AO$3:$AQ$3,0))*IF(OR(AK14&lt;$M$3,AK14&gt;$B$11),0,INDEX($M$4:$N$10,WEEKDAY(AK14,2),(AK14&gt;=$M$3)*(AK14&lt;$N$3)+2*(AK14&gt;=$N$3)*(AK14&lt;=$BU$36))))</f>
        <v>0</v>
      </c>
      <c r="CV14" s="83"/>
      <c r="CW14" s="13" cm="1">
        <f t="array" ref="CW14">IF($B$11="",ISERROR(MATCH(AM14,$AO$3:$AQ$3,0))*IF(OR(AM14&lt;$M$3,AM14&gt;$BU$36),0,INDEX($M$4:$N$10,WEEKDAY(AM14,2),(AM14&gt;=$M$3)*(AM14&lt;$N$3)+2*(AM14&gt;=$N$3)*(AM14&lt;=$BU$36))),ISERROR(MATCH(AM14,$AO$3:$AQ$3,0))*IF(OR(AM14&lt;$M$3,AM14&gt;$B$11),0,INDEX($M$4:$N$10,WEEKDAY(AM14,2),(AM14&gt;=$M$3)*(AM14&lt;$N$3)+2*(AM14&gt;=$N$3)*(AM14&lt;=$BU$36))))</f>
        <v>4</v>
      </c>
      <c r="CX14" s="84"/>
    </row>
    <row r="15" spans="1:102" ht="14.45" customHeight="1" x14ac:dyDescent="0.25">
      <c r="A15" s="29"/>
      <c r="B15" s="315"/>
      <c r="C15" s="316"/>
      <c r="D15" s="30" t="str" cm="1">
        <f t="array" ref="D15">IF($D$4="",IF(B15="","",SUMPRODUCT(($Q$2:$AM$32&gt;=A15)*($Q$2:$AM$32&lt;=B15)*($CA$2:$CW$32&gt;0))),IF(B15="","",SUMPRODUCT(($Q$2:$AM$32&gt;=A15)*($Q$2:$AM$32&lt;=B15)*($AZ$2:$BV$32&gt;0))))</f>
        <v/>
      </c>
      <c r="F15" s="332" t="s">
        <v>7</v>
      </c>
      <c r="G15" s="332"/>
      <c r="H15" s="332"/>
      <c r="I15" s="119">
        <f>IF(I$13="","",$N$31*I$14)</f>
        <v>94.785096774193534</v>
      </c>
      <c r="J15" s="119"/>
      <c r="K15" s="119">
        <f>IF(K$13="","",$N$31*K$14)</f>
        <v>168.5068387096774</v>
      </c>
      <c r="L15" s="119"/>
      <c r="M15" s="89">
        <f>IF(M$13="","",$N$31*M$14)</f>
        <v>273.82361290322575</v>
      </c>
      <c r="N15" s="89" t="str">
        <f>IF(N$13="","",$N$31*N$14)</f>
        <v/>
      </c>
      <c r="P15" s="11">
        <f t="shared" si="1"/>
        <v>44575</v>
      </c>
      <c r="Q15" s="12">
        <f t="shared" si="3"/>
        <v>44575</v>
      </c>
      <c r="R15" s="11">
        <f t="shared" si="3"/>
        <v>44606</v>
      </c>
      <c r="S15" s="12">
        <f t="shared" ref="S15:AM27" si="4">IF(MONTH(S14+1)=MONTH(S$2),S14+1,"")</f>
        <v>44606</v>
      </c>
      <c r="T15" s="11">
        <f t="shared" si="4"/>
        <v>44634</v>
      </c>
      <c r="U15" s="12">
        <f t="shared" si="4"/>
        <v>44634</v>
      </c>
      <c r="V15" s="11">
        <f t="shared" si="4"/>
        <v>44665</v>
      </c>
      <c r="W15" s="12">
        <f t="shared" si="4"/>
        <v>44665</v>
      </c>
      <c r="X15" s="11">
        <f t="shared" si="4"/>
        <v>44695</v>
      </c>
      <c r="Y15" s="12">
        <f t="shared" si="4"/>
        <v>44695</v>
      </c>
      <c r="Z15" s="11">
        <f t="shared" si="4"/>
        <v>44726</v>
      </c>
      <c r="AA15" s="12">
        <f t="shared" si="4"/>
        <v>44726</v>
      </c>
      <c r="AB15" s="11">
        <f t="shared" si="4"/>
        <v>44756</v>
      </c>
      <c r="AC15" s="12">
        <f t="shared" si="4"/>
        <v>44756</v>
      </c>
      <c r="AD15" s="11">
        <f t="shared" si="4"/>
        <v>44787</v>
      </c>
      <c r="AE15" s="12">
        <f t="shared" si="4"/>
        <v>44787</v>
      </c>
      <c r="AF15" s="11">
        <f t="shared" si="4"/>
        <v>44818</v>
      </c>
      <c r="AG15" s="12">
        <f t="shared" si="4"/>
        <v>44818</v>
      </c>
      <c r="AH15" s="11">
        <f t="shared" si="4"/>
        <v>44848</v>
      </c>
      <c r="AI15" s="12">
        <f t="shared" si="4"/>
        <v>44848</v>
      </c>
      <c r="AJ15" s="11">
        <f t="shared" si="4"/>
        <v>44879</v>
      </c>
      <c r="AK15" s="12">
        <f t="shared" si="4"/>
        <v>44879</v>
      </c>
      <c r="AL15" s="11">
        <f t="shared" si="4"/>
        <v>44909</v>
      </c>
      <c r="AM15" s="12">
        <f t="shared" si="4"/>
        <v>44909</v>
      </c>
      <c r="AY15" s="162"/>
      <c r="AZ15" s="13" cm="1">
        <f t="array" ref="AZ15">IF($B$11="",ISERROR(MATCH(Q15,[1]Feiertage!$A$8:$A$19,0))*IF(OR(Q15&lt;$M$3,Q15&gt;$BU$36),0,INDEX($M$4:$N$10,WEEKDAY(Q15,2),(Q15&gt;=$M$3)*(Q15&lt;$N$3)+2*(Q15&gt;=$N$3)*(Q15&lt;=$BU$36))),ISERROR(MATCH(Q15,[1]Feiertage!$A$8:$A$19,0))*IF(OR(Q15&lt;$M$3,Q15&gt;$B$11),0,INDEX($M$4:$N$10,WEEKDAY(Q15,2),(Q15&gt;=$M$3)*(Q15&lt;$N$3)+2*(Q15&gt;=$N$3)*(Q15&lt;=$BU$36))))</f>
        <v>0</v>
      </c>
      <c r="BA15" s="83"/>
      <c r="BB15" s="13" cm="1">
        <f t="array" ref="BB15">IF($B$11="",ISERROR(MATCH(S15,[1]Feiertage!$A$8:$A$19,0))*IF(OR(S15&lt;$M$3,S15&gt;$BU$36),0,INDEX($M$4:$N$10,WEEKDAY(S15,2),(S15&gt;=$M$3)*(S15&lt;$N$3)+2*(S15&gt;=$N$3)*(S15&lt;=$BU$36))),ISERROR(MATCH(S15,[1]Feiertage!$A$8:$A$19,0))*IF(OR(S15&lt;$M$3,S15&gt;$B$11),0,INDEX($M$4:$N$10,WEEKDAY(S15,2),(S15&gt;=$M$3)*(S15&lt;$N$3)+2*(S15&gt;=$N$3)*(S15&lt;=$BU$36))))</f>
        <v>0</v>
      </c>
      <c r="BC15" s="83"/>
      <c r="BD15" s="13" cm="1">
        <f t="array" ref="BD15">IF($B$11="",ISERROR(MATCH(U15,[1]Feiertage!$A$8:$A$19,0))*IF(OR(U15&lt;$M$3,U15&gt;$BU$36),0,INDEX($M$4:$N$10,WEEKDAY(U15,2),(U15&gt;=$M$3)*(U15&lt;$N$3)+2*(U15&gt;=$N$3)*(U15&lt;=$BU$36))),ISERROR(MATCH(U15,[1]Feiertage!$A$8:$A$19,0))*IF(OR(U15&lt;$M$3,U15&gt;$B$11),0,INDEX($M$4:$N$10,WEEKDAY(U15,2),(U15&gt;=$M$3)*(U15&lt;$N$3)+2*(U15&gt;=$N$3)*(U15&lt;=$BU$36))))</f>
        <v>0</v>
      </c>
      <c r="BE15" s="83"/>
      <c r="BF15" s="13" cm="1">
        <f t="array" ref="BF15">IF($B$11="",ISERROR(MATCH(W15,[1]Feiertage!$A$8:$A$19,0))*IF(OR(W15&lt;$M$3,W15&gt;$BU$36),0,INDEX($M$4:$N$10,WEEKDAY(W15,2),(W15&gt;=$M$3)*(W15&lt;$N$3)+2*(W15&gt;=$N$3)*(W15&lt;=$BU$36))),ISERROR(MATCH(W15,[1]Feiertage!$A$8:$A$19,0))*IF(OR(W15&lt;$M$3,W15&gt;$B$11),0,INDEX($M$4:$N$10,WEEKDAY(W15,2),(W15&gt;=$M$3)*(W15&lt;$N$3)+2*(W15&gt;=$N$3)*(W15&lt;=$BU$36))))</f>
        <v>4</v>
      </c>
      <c r="BG15" s="83"/>
      <c r="BH15" s="13" cm="1">
        <f t="array" ref="BH15">IF($B$11="",ISERROR(MATCH(Y15,[1]Feiertage!$A$8:$A$19,0))*IF(OR(Y15&lt;$M$3,Y15&gt;$BU$36),0,INDEX($M$4:$N$10,WEEKDAY(Y15,2),(Y15&gt;=$M$3)*(Y15&lt;$N$3)+2*(Y15&gt;=$N$3)*(Y15&lt;=$BU$36))),ISERROR(MATCH(Y15,[1]Feiertage!$A$8:$A$19,0))*IF(OR(Y15&lt;$M$3,Y15&gt;$B$11),0,INDEX($M$4:$N$10,WEEKDAY(Y15,2),(Y15&gt;=$M$3)*(Y15&lt;$N$3)+2*(Y15&gt;=$N$3)*(Y15&lt;=$BU$36))))</f>
        <v>0</v>
      </c>
      <c r="BI15" s="83"/>
      <c r="BJ15" s="13" cm="1">
        <f t="array" ref="BJ15">IF($B$11="",ISERROR(MATCH(AA15,[1]Feiertage!$A$8:$A$19,0))*IF(OR(AA15&lt;$M$3,AA15&gt;$BU$36),0,INDEX($M$4:$N$10,WEEKDAY(AA15,2),(AA15&gt;=$M$3)*(AA15&lt;$N$3)+2*(AA15&gt;=$N$3)*(AA15&lt;=$BU$36))),ISERROR(MATCH(AA15,[1]Feiertage!$A$8:$A$19,0))*IF(OR(AA15&lt;$M$3,AA15&gt;$B$11),0,INDEX($M$4:$N$10,WEEKDAY(AA15,2),(AA15&gt;=$M$3)*(AA15&lt;$N$3)+2*(AA15&gt;=$N$3)*(AA15&lt;=$BU$36))))</f>
        <v>4</v>
      </c>
      <c r="BK15" s="83"/>
      <c r="BL15" s="13" cm="1">
        <f t="array" ref="BL15">IF($B$11="",ISERROR(MATCH(AC15,[1]Feiertage!$A$8:$A$19,0))*IF(OR(AC15&lt;$M$3,AC15&gt;$BU$36),0,INDEX($M$4:$N$10,WEEKDAY(AC15,2),(AC15&gt;=$M$3)*(AC15&lt;$N$3)+2*(AC15&gt;=$N$3)*(AC15&lt;=$BU$36))),ISERROR(MATCH(AC15,[1]Feiertage!$A$8:$A$19,0))*IF(OR(AC15&lt;$M$3,AC15&gt;$B$11),0,INDEX($M$4:$N$10,WEEKDAY(AC15,2),(AC15&gt;=$M$3)*(AC15&lt;$N$3)+2*(AC15&gt;=$N$3)*(AC15&lt;=$BU$36))))</f>
        <v>4</v>
      </c>
      <c r="BM15" s="83"/>
      <c r="BN15" s="13" cm="1">
        <f t="array" ref="BN15">IF($B$11="",ISERROR(MATCH(AE15,[1]Feiertage!$A$8:$A$19,0))*IF(OR(AE15&lt;$M$3,AE15&gt;$BU$36),0,INDEX($M$4:$N$10,WEEKDAY(AE15,2),(AE15&gt;=$M$3)*(AE15&lt;$N$3)+2*(AE15&gt;=$N$3)*(AE15&lt;=$BU$36))),ISERROR(MATCH(AE15,[1]Feiertage!$A$8:$A$19,0))*IF(OR(AE15&lt;$M$3,AE15&gt;$B$11),0,INDEX($M$4:$N$10,WEEKDAY(AE15,2),(AE15&gt;=$M$3)*(AE15&lt;$N$3)+2*(AE15&gt;=$N$3)*(AE15&lt;=$BU$36))))</f>
        <v>0</v>
      </c>
      <c r="BO15" s="83"/>
      <c r="BP15" s="13" cm="1">
        <f t="array" ref="BP15">IF($B$11="",ISERROR(MATCH(AG15,[1]Feiertage!$A$8:$A$19,0))*IF(OR(AG15&lt;$M$3,AG15&gt;$BU$36),0,INDEX($M$4:$N$10,WEEKDAY(AG15,2),(AG15&gt;=$M$3)*(AG15&lt;$N$3)+2*(AG15&gt;=$N$3)*(AG15&lt;=$BU$36))),ISERROR(MATCH(AG15,[1]Feiertage!$A$8:$A$19,0))*IF(OR(AG15&lt;$M$3,AG15&gt;$B$11),0,INDEX($M$4:$N$10,WEEKDAY(AG15,2),(AG15&gt;=$M$3)*(AG15&lt;$N$3)+2*(AG15&gt;=$N$3)*(AG15&lt;=$BU$36))))</f>
        <v>4</v>
      </c>
      <c r="BQ15" s="83"/>
      <c r="BR15" s="13" cm="1">
        <f t="array" ref="BR15">IF($B$11="",ISERROR(MATCH(AI15,[1]Feiertage!$A$8:$A$19,0))*IF(OR(AI15&lt;$M$3,AI15&gt;$BU$36),0,INDEX($M$4:$N$10,WEEKDAY(AI15,2),(AI15&gt;=$M$3)*(AI15&lt;$N$3)+2*(AI15&gt;=$N$3)*(AI15&lt;=$BU$36))),ISERROR(MATCH(AI15,[1]Feiertage!$A$8:$A$19,0))*IF(OR(AI15&lt;$M$3,AI15&gt;$B$11),0,INDEX($M$4:$N$10,WEEKDAY(AI15,2),(AI15&gt;=$M$3)*(AI15&lt;$N$3)+2*(AI15&gt;=$N$3)*(AI15&lt;=$BU$36))))</f>
        <v>4</v>
      </c>
      <c r="BS15" s="83"/>
      <c r="BT15" s="13" cm="1">
        <f t="array" ref="BT15">IF($B$11="",ISERROR(MATCH(AK15,[1]Feiertage!$A$8:$A$19,0))*IF(OR(AK15&lt;$M$3,AK15&gt;$BU$36),0,INDEX($M$4:$N$10,WEEKDAY(AK15,2),(AK15&gt;=$M$3)*(AK15&lt;$N$3)+2*(AK15&gt;=$N$3)*(AK15&lt;=$BU$36))),ISERROR(MATCH(AK15,[1]Feiertage!$A$8:$A$19,0))*IF(OR(AK15&lt;$M$3,AK15&gt;$B$11),0,INDEX($M$4:$N$10,WEEKDAY(AK15,2),(AK15&gt;=$M$3)*(AK15&lt;$N$3)+2*(AK15&gt;=$N$3)*(AK15&lt;=$BU$36))))</f>
        <v>4</v>
      </c>
      <c r="BU15" s="83"/>
      <c r="BV15" s="13" cm="1">
        <f t="array" ref="BV15">IF($B$11="",ISERROR(MATCH(AM15,[1]Feiertage!$A$8:$A$19,0))*IF(OR(AM15&lt;$M$3,AM15&gt;$BU$36),0,INDEX($M$4:$N$10,WEEKDAY(AM15,2),(AM15&gt;=$M$3)*(AM15&lt;$N$3)+2*(AM15&gt;=$N$3)*(AM15&lt;=$BU$36))),ISERROR(MATCH(AM15,[1]Feiertage!$A$8:$A$19,0))*IF(OR(AM15&lt;$M$3,AM15&gt;$B$11),0,INDEX($M$4:$N$10,WEEKDAY(AM15,2),(AM15&gt;=$M$3)*(AM15&lt;$N$3)+2*(AM15&gt;=$N$3)*(AM15&lt;=$BU$36))))</f>
        <v>4</v>
      </c>
      <c r="BW15" s="84"/>
      <c r="BZ15" s="162"/>
      <c r="CA15" s="13" cm="1">
        <f t="array" ref="CA15">IF($B$11="",ISERROR(MATCH(Q15,$AO$3:$AQ$3,0))*IF(OR(Q15&lt;$M$3,Q15&gt;$BU$36),0,INDEX($M$4:$N$10,WEEKDAY(Q15,2),(Q15&gt;=$M$3)*(Q15&lt;$N$3)+2*(Q15&gt;=$N$3)*(Q15&lt;=$BU$36))),ISERROR(MATCH(Q15,$AO$3:$AQ$3,0))*IF(OR(Q15&lt;$M$3,Q15&gt;$B$11),0,INDEX($M$4:$N$10,WEEKDAY(Q15,2),(Q15&gt;=$M$3)*(Q15&lt;$N$3)+2*(Q15&gt;=$N$3)*(Q15&lt;=$BU$36))))</f>
        <v>0</v>
      </c>
      <c r="CB15" s="83"/>
      <c r="CC15" s="13" cm="1">
        <f t="array" ref="CC15">IF($B$11="",ISERROR(MATCH(S15,$AO$3:$AQ$3,0))*IF(OR(S15&lt;$M$3,S15&gt;$BU$36),0,INDEX($M$4:$N$10,WEEKDAY(S15,2),(S15&gt;=$M$3)*(S15&lt;$N$3)+2*(S15&gt;=$N$3)*(S15&lt;=$BU$36))),ISERROR(MATCH(S15,$AO$3:$AQ$3,0))*IF(OR(S15&lt;$M$3,S15&gt;$B$11),0,INDEX($M$4:$N$10,WEEKDAY(S15,2),(S15&gt;=$M$3)*(S15&lt;$N$3)+2*(S15&gt;=$N$3)*(S15&lt;=$BU$36))))</f>
        <v>0</v>
      </c>
      <c r="CD15" s="83"/>
      <c r="CE15" s="13" cm="1">
        <f t="array" ref="CE15">IF($B$11="",ISERROR(MATCH(U15,$AO$3:$AQ$3,0))*IF(OR(U15&lt;$M$3,U15&gt;$BU$36),0,INDEX($M$4:$N$10,WEEKDAY(U15,2),(U15&gt;=$M$3)*(U15&lt;$N$3)+2*(U15&gt;=$N$3)*(U15&lt;=$BU$36))),ISERROR(MATCH(U15,$AO$3:$AQ$3,0))*IF(OR(U15&lt;$M$3,U15&gt;$B$11),0,INDEX($M$4:$N$10,WEEKDAY(U15,2),(U15&gt;=$M$3)*(U15&lt;$N$3)+2*(U15&gt;=$N$3)*(U15&lt;=$BU$36))))</f>
        <v>0</v>
      </c>
      <c r="CF15" s="83"/>
      <c r="CG15" s="13" cm="1">
        <f t="array" ref="CG15">IF($B$11="",ISERROR(MATCH(W15,$AO$3:$AQ$3,0))*IF(OR(W15&lt;$M$3,W15&gt;$BU$36),0,INDEX($M$4:$N$10,WEEKDAY(W15,2),(W15&gt;=$M$3)*(W15&lt;$N$3)+2*(W15&gt;=$N$3)*(W15&lt;=$BU$36))),ISERROR(MATCH(W15,$AO$3:$AQ$3,0))*IF(OR(W15&lt;$M$3,W15&gt;$B$11),0,INDEX($M$4:$N$10,WEEKDAY(W15,2),(W15&gt;=$M$3)*(W15&lt;$N$3)+2*(W15&gt;=$N$3)*(W15&lt;=$BU$36))))</f>
        <v>4</v>
      </c>
      <c r="CH15" s="83"/>
      <c r="CI15" s="13" cm="1">
        <f t="array" ref="CI15">IF($B$11="",ISERROR(MATCH(Y15,$AO$3:$AQ$3,0))*IF(OR(Y15&lt;$M$3,Y15&gt;$BU$36),0,INDEX($M$4:$N$10,WEEKDAY(Y15,2),(Y15&gt;=$M$3)*(Y15&lt;$N$3)+2*(Y15&gt;=$N$3)*(Y15&lt;=$BU$36))),ISERROR(MATCH(Y15,$AO$3:$AQ$3,0))*IF(OR(Y15&lt;$M$3,Y15&gt;$B$11),0,INDEX($M$4:$N$10,WEEKDAY(Y15,2),(Y15&gt;=$M$3)*(Y15&lt;$N$3)+2*(Y15&gt;=$N$3)*(Y15&lt;=$BU$36))))</f>
        <v>0</v>
      </c>
      <c r="CJ15" s="83"/>
      <c r="CK15" s="13" cm="1">
        <f t="array" ref="CK15">IF($B$11="",ISERROR(MATCH(AA15,$AO$3:$AQ$3,0))*IF(OR(AA15&lt;$M$3,AA15&gt;$BU$36),0,INDEX($M$4:$N$10,WEEKDAY(AA15,2),(AA15&gt;=$M$3)*(AA15&lt;$N$3)+2*(AA15&gt;=$N$3)*(AA15&lt;=$BU$36))),ISERROR(MATCH(AA15,$AO$3:$AQ$3,0))*IF(OR(AA15&lt;$M$3,AA15&gt;$B$11),0,INDEX($M$4:$N$10,WEEKDAY(AA15,2),(AA15&gt;=$M$3)*(AA15&lt;$N$3)+2*(AA15&gt;=$N$3)*(AA15&lt;=$BU$36))))</f>
        <v>4</v>
      </c>
      <c r="CL15" s="83"/>
      <c r="CM15" s="13" cm="1">
        <f t="array" ref="CM15">IF($B$11="",ISERROR(MATCH(AC15,$AO$3:$AQ$3,0))*IF(OR(AC15&lt;$M$3,AC15&gt;$BU$36),0,INDEX($M$4:$N$10,WEEKDAY(AC15,2),(AC15&gt;=$M$3)*(AC15&lt;$N$3)+2*(AC15&gt;=$N$3)*(AC15&lt;=$BU$36))),ISERROR(MATCH(AC15,$AO$3:$AQ$3,0))*IF(OR(AC15&lt;$M$3,AC15&gt;$B$11),0,INDEX($M$4:$N$10,WEEKDAY(AC15,2),(AC15&gt;=$M$3)*(AC15&lt;$N$3)+2*(AC15&gt;=$N$3)*(AC15&lt;=$BU$36))))</f>
        <v>4</v>
      </c>
      <c r="CN15" s="83"/>
      <c r="CO15" s="13" cm="1">
        <f t="array" ref="CO15">IF($B$11="",ISERROR(MATCH(AE15,$AO$3:$AQ$3,0))*IF(OR(AE15&lt;$M$3,AE15&gt;$BU$36),0,INDEX($M$4:$N$10,WEEKDAY(AE15,2),(AE15&gt;=$M$3)*(AE15&lt;$N$3)+2*(AE15&gt;=$N$3)*(AE15&lt;=$BU$36))),ISERROR(MATCH(AE15,$AO$3:$AQ$3,0))*IF(OR(AE15&lt;$M$3,AE15&gt;$B$11),0,INDEX($M$4:$N$10,WEEKDAY(AE15,2),(AE15&gt;=$M$3)*(AE15&lt;$N$3)+2*(AE15&gt;=$N$3)*(AE15&lt;=$BU$36))))</f>
        <v>0</v>
      </c>
      <c r="CP15" s="83"/>
      <c r="CQ15" s="13" cm="1">
        <f t="array" ref="CQ15">IF($B$11="",ISERROR(MATCH(AG15,$AO$3:$AQ$3,0))*IF(OR(AG15&lt;$M$3,AG15&gt;$BU$36),0,INDEX($M$4:$N$10,WEEKDAY(AG15,2),(AG15&gt;=$M$3)*(AG15&lt;$N$3)+2*(AG15&gt;=$N$3)*(AG15&lt;=$BU$36))),ISERROR(MATCH(AG15,$AO$3:$AQ$3,0))*IF(OR(AG15&lt;$M$3,AG15&gt;$B$11),0,INDEX($M$4:$N$10,WEEKDAY(AG15,2),(AG15&gt;=$M$3)*(AG15&lt;$N$3)+2*(AG15&gt;=$N$3)*(AG15&lt;=$BU$36))))</f>
        <v>4</v>
      </c>
      <c r="CR15" s="83"/>
      <c r="CS15" s="13" cm="1">
        <f t="array" ref="CS15">IF($B$11="",ISERROR(MATCH(AI15,$AO$3:$AQ$3,0))*IF(OR(AI15&lt;$M$3,AI15&gt;$BU$36),0,INDEX($M$4:$N$10,WEEKDAY(AI15,2),(AI15&gt;=$M$3)*(AI15&lt;$N$3)+2*(AI15&gt;=$N$3)*(AI15&lt;=$BU$36))),ISERROR(MATCH(AI15,$AO$3:$AQ$3,0))*IF(OR(AI15&lt;$M$3,AI15&gt;$BU$36),0,INDEX($M$4:$N$10,WEEKDAY(AI15,2),(AI15&gt;=$M$3)*(AI15&lt;$N$3)+2*(AI15&gt;=$N$3)*(AI15&lt;=$BU$36))))</f>
        <v>4</v>
      </c>
      <c r="CT15" s="83"/>
      <c r="CU15" s="13" cm="1">
        <f t="array" ref="CU15">IF($B$11="",ISERROR(MATCH(AK15,$AO$3:$AQ$3,0))*IF(OR(AK15&lt;$M$3,AK15&gt;$BU$36),0,INDEX($M$4:$N$10,WEEKDAY(AK15,2),(AK15&gt;=$M$3)*(AK15&lt;$N$3)+2*(AK15&gt;=$N$3)*(AK15&lt;=$BU$36))),ISERROR(MATCH(AK15,$AO$3:$AQ$3,0))*IF(OR(AK15&lt;$M$3,AK15&gt;$B$11),0,INDEX($M$4:$N$10,WEEKDAY(AK15,2),(AK15&gt;=$M$3)*(AK15&lt;$N$3)+2*(AK15&gt;=$N$3)*(AK15&lt;=$BU$36))))</f>
        <v>4</v>
      </c>
      <c r="CV15" s="83"/>
      <c r="CW15" s="13" cm="1">
        <f t="array" ref="CW15">IF($B$11="",ISERROR(MATCH(AM15,$AO$3:$AQ$3,0))*IF(OR(AM15&lt;$M$3,AM15&gt;$BU$36),0,INDEX($M$4:$N$10,WEEKDAY(AM15,2),(AM15&gt;=$M$3)*(AM15&lt;$N$3)+2*(AM15&gt;=$N$3)*(AM15&lt;=$BU$36))),ISERROR(MATCH(AM15,$AO$3:$AQ$3,0))*IF(OR(AM15&lt;$M$3,AM15&gt;$B$11),0,INDEX($M$4:$N$10,WEEKDAY(AM15,2),(AM15&gt;=$M$3)*(AM15&lt;$N$3)+2*(AM15&gt;=$N$3)*(AM15&lt;=$BU$36))))</f>
        <v>4</v>
      </c>
      <c r="CX15" s="84"/>
    </row>
    <row r="16" spans="1:102" ht="14.45" customHeight="1" x14ac:dyDescent="0.25">
      <c r="A16" s="29"/>
      <c r="B16" s="315"/>
      <c r="C16" s="316"/>
      <c r="D16" s="30" t="str" cm="1">
        <f t="array" ref="D16">IF($D$4="",IF(B16="","",SUMPRODUCT(($Q$2:$AM$32&gt;=A16)*($Q$2:$AM$32&lt;=B16)*($CA$2:$CW$32&gt;0))),IF(B16="","",SUMPRODUCT(($Q$2:$AM$32&gt;=A16)*($Q$2:$AM$32&lt;=B16)*($AZ$2:$BV$32&gt;0))))</f>
        <v/>
      </c>
      <c r="H16" s="289"/>
      <c r="I16" s="289"/>
      <c r="J16" s="289"/>
      <c r="K16" s="91"/>
      <c r="L16" s="91"/>
      <c r="M16" s="91"/>
      <c r="P16" s="11">
        <f t="shared" si="1"/>
        <v>44576</v>
      </c>
      <c r="Q16" s="12">
        <f t="shared" ref="Q16:AF31" si="5">IF(MONTH(Q15+1)=MONTH(Q$2),Q15+1,"")</f>
        <v>44576</v>
      </c>
      <c r="R16" s="11">
        <f t="shared" si="5"/>
        <v>44607</v>
      </c>
      <c r="S16" s="12">
        <f t="shared" si="4"/>
        <v>44607</v>
      </c>
      <c r="T16" s="11">
        <f t="shared" si="4"/>
        <v>44635</v>
      </c>
      <c r="U16" s="12">
        <f t="shared" si="4"/>
        <v>44635</v>
      </c>
      <c r="V16" s="11">
        <f t="shared" si="4"/>
        <v>44666</v>
      </c>
      <c r="W16" s="12">
        <f t="shared" si="4"/>
        <v>44666</v>
      </c>
      <c r="X16" s="11">
        <f t="shared" si="4"/>
        <v>44696</v>
      </c>
      <c r="Y16" s="12">
        <f t="shared" si="4"/>
        <v>44696</v>
      </c>
      <c r="Z16" s="11">
        <f t="shared" si="4"/>
        <v>44727</v>
      </c>
      <c r="AA16" s="12">
        <f t="shared" si="4"/>
        <v>44727</v>
      </c>
      <c r="AB16" s="11">
        <f t="shared" si="4"/>
        <v>44757</v>
      </c>
      <c r="AC16" s="12">
        <f t="shared" si="4"/>
        <v>44757</v>
      </c>
      <c r="AD16" s="11">
        <f t="shared" si="4"/>
        <v>44788</v>
      </c>
      <c r="AE16" s="12">
        <f t="shared" si="4"/>
        <v>44788</v>
      </c>
      <c r="AF16" s="11">
        <f t="shared" si="4"/>
        <v>44819</v>
      </c>
      <c r="AG16" s="12">
        <f t="shared" si="4"/>
        <v>44819</v>
      </c>
      <c r="AH16" s="11">
        <f t="shared" si="4"/>
        <v>44849</v>
      </c>
      <c r="AI16" s="12">
        <f t="shared" si="4"/>
        <v>44849</v>
      </c>
      <c r="AJ16" s="11">
        <f t="shared" si="4"/>
        <v>44880</v>
      </c>
      <c r="AK16" s="12">
        <f t="shared" si="4"/>
        <v>44880</v>
      </c>
      <c r="AL16" s="11">
        <f t="shared" si="4"/>
        <v>44910</v>
      </c>
      <c r="AM16" s="12">
        <f t="shared" si="4"/>
        <v>44910</v>
      </c>
      <c r="AO16" s="333" t="s">
        <v>77</v>
      </c>
      <c r="AP16" s="333"/>
      <c r="AQ16" s="333"/>
      <c r="AR16" s="333"/>
      <c r="AT16" s="324" t="s">
        <v>78</v>
      </c>
      <c r="AU16" s="324"/>
      <c r="AV16" s="324"/>
      <c r="AW16" s="324"/>
      <c r="AY16" s="162"/>
      <c r="AZ16" s="13" cm="1">
        <f t="array" ref="AZ16">IF($B$11="",ISERROR(MATCH(Q16,[1]Feiertage!$A$8:$A$19,0))*IF(OR(Q16&lt;$M$3,Q16&gt;$BU$36),0,INDEX($M$4:$N$10,WEEKDAY(Q16,2),(Q16&gt;=$M$3)*(Q16&lt;$N$3)+2*(Q16&gt;=$N$3)*(Q16&lt;=$BU$36))),ISERROR(MATCH(Q16,[1]Feiertage!$A$8:$A$19,0))*IF(OR(Q16&lt;$M$3,Q16&gt;$B$11),0,INDEX($M$4:$N$10,WEEKDAY(Q16,2),(Q16&gt;=$M$3)*(Q16&lt;$N$3)+2*(Q16&gt;=$N$3)*(Q16&lt;=$BU$36))))</f>
        <v>0</v>
      </c>
      <c r="BA16" s="83"/>
      <c r="BB16" s="13" cm="1">
        <f t="array" ref="BB16">IF($B$11="",ISERROR(MATCH(S16,[1]Feiertage!$A$8:$A$19,0))*IF(OR(S16&lt;$M$3,S16&gt;$BU$36),0,INDEX($M$4:$N$10,WEEKDAY(S16,2),(S16&gt;=$M$3)*(S16&lt;$N$3)+2*(S16&gt;=$N$3)*(S16&lt;=$BU$36))),ISERROR(MATCH(S16,[1]Feiertage!$A$8:$A$19,0))*IF(OR(S16&lt;$M$3,S16&gt;$B$11),0,INDEX($M$4:$N$10,WEEKDAY(S16,2),(S16&gt;=$M$3)*(S16&lt;$N$3)+2*(S16&gt;=$N$3)*(S16&lt;=$BU$36))))</f>
        <v>0</v>
      </c>
      <c r="BC16" s="83"/>
      <c r="BD16" s="13" cm="1">
        <f t="array" ref="BD16">IF($B$11="",ISERROR(MATCH(U16,[1]Feiertage!$A$8:$A$19,0))*IF(OR(U16&lt;$M$3,U16&gt;$BU$36),0,INDEX($M$4:$N$10,WEEKDAY(U16,2),(U16&gt;=$M$3)*(U16&lt;$N$3)+2*(U16&gt;=$N$3)*(U16&lt;=$BU$36))),ISERROR(MATCH(U16,[1]Feiertage!$A$8:$A$19,0))*IF(OR(U16&lt;$M$3,U16&gt;$B$11),0,INDEX($M$4:$N$10,WEEKDAY(U16,2),(U16&gt;=$M$3)*(U16&lt;$N$3)+2*(U16&gt;=$N$3)*(U16&lt;=$BU$36))))</f>
        <v>0</v>
      </c>
      <c r="BE16" s="83"/>
      <c r="BF16" s="13" cm="1">
        <f t="array" ref="BF16">IF($B$11="",ISERROR(MATCH(W16,[1]Feiertage!$A$8:$A$19,0))*IF(OR(W16&lt;$M$3,W16&gt;$BU$36),0,INDEX($M$4:$N$10,WEEKDAY(W16,2),(W16&gt;=$M$3)*(W16&lt;$N$3)+2*(W16&gt;=$N$3)*(W16&lt;=$BU$36))),ISERROR(MATCH(W16,[1]Feiertage!$A$8:$A$19,0))*IF(OR(W16&lt;$M$3,W16&gt;$B$11),0,INDEX($M$4:$N$10,WEEKDAY(W16,2),(W16&gt;=$M$3)*(W16&lt;$N$3)+2*(W16&gt;=$N$3)*(W16&lt;=$BU$36))))</f>
        <v>0</v>
      </c>
      <c r="BG16" s="83"/>
      <c r="BH16" s="13" cm="1">
        <f t="array" ref="BH16">IF($B$11="",ISERROR(MATCH(Y16,[1]Feiertage!$A$8:$A$19,0))*IF(OR(Y16&lt;$M$3,Y16&gt;$BU$36),0,INDEX($M$4:$N$10,WEEKDAY(Y16,2),(Y16&gt;=$M$3)*(Y16&lt;$N$3)+2*(Y16&gt;=$N$3)*(Y16&lt;=$BU$36))),ISERROR(MATCH(Y16,[1]Feiertage!$A$8:$A$19,0))*IF(OR(Y16&lt;$M$3,Y16&gt;$B$11),0,INDEX($M$4:$N$10,WEEKDAY(Y16,2),(Y16&gt;=$M$3)*(Y16&lt;$N$3)+2*(Y16&gt;=$N$3)*(Y16&lt;=$BU$36))))</f>
        <v>0</v>
      </c>
      <c r="BI16" s="83"/>
      <c r="BJ16" s="13" cm="1">
        <f t="array" ref="BJ16">IF($B$11="",ISERROR(MATCH(AA16,[1]Feiertage!$A$8:$A$19,0))*IF(OR(AA16&lt;$M$3,AA16&gt;$BU$36),0,INDEX($M$4:$N$10,WEEKDAY(AA16,2),(AA16&gt;=$M$3)*(AA16&lt;$N$3)+2*(AA16&gt;=$N$3)*(AA16&lt;=$BU$36))),ISERROR(MATCH(AA16,[1]Feiertage!$A$8:$A$19,0))*IF(OR(AA16&lt;$M$3,AA16&gt;$B$11),0,INDEX($M$4:$N$10,WEEKDAY(AA16,2),(AA16&gt;=$M$3)*(AA16&lt;$N$3)+2*(AA16&gt;=$N$3)*(AA16&lt;=$BU$36))))</f>
        <v>4</v>
      </c>
      <c r="BK16" s="83"/>
      <c r="BL16" s="13" cm="1">
        <f t="array" ref="BL16">IF($B$11="",ISERROR(MATCH(AC16,[1]Feiertage!$A$8:$A$19,0))*IF(OR(AC16&lt;$M$3,AC16&gt;$BU$36),0,INDEX($M$4:$N$10,WEEKDAY(AC16,2),(AC16&gt;=$M$3)*(AC16&lt;$N$3)+2*(AC16&gt;=$N$3)*(AC16&lt;=$BU$36))),ISERROR(MATCH(AC16,[1]Feiertage!$A$8:$A$19,0))*IF(OR(AC16&lt;$M$3,AC16&gt;$B$11),0,INDEX($M$4:$N$10,WEEKDAY(AC16,2),(AC16&gt;=$M$3)*(AC16&lt;$N$3)+2*(AC16&gt;=$N$3)*(AC16&lt;=$BU$36))))</f>
        <v>4</v>
      </c>
      <c r="BM16" s="83"/>
      <c r="BN16" s="13" cm="1">
        <f t="array" ref="BN16">IF($B$11="",ISERROR(MATCH(AE16,[1]Feiertage!$A$8:$A$19,0))*IF(OR(AE16&lt;$M$3,AE16&gt;$BU$36),0,INDEX($M$4:$N$10,WEEKDAY(AE16,2),(AE16&gt;=$M$3)*(AE16&lt;$N$3)+2*(AE16&gt;=$N$3)*(AE16&lt;=$BU$36))),ISERROR(MATCH(AE16,[1]Feiertage!$A$8:$A$19,0))*IF(OR(AE16&lt;$M$3,AE16&gt;$B$11),0,INDEX($M$4:$N$10,WEEKDAY(AE16,2),(AE16&gt;=$M$3)*(AE16&lt;$N$3)+2*(AE16&gt;=$N$3)*(AE16&lt;=$BU$36))))</f>
        <v>4</v>
      </c>
      <c r="BO16" s="83"/>
      <c r="BP16" s="13" cm="1">
        <f t="array" ref="BP16">IF($B$11="",ISERROR(MATCH(AG16,[1]Feiertage!$A$8:$A$19,0))*IF(OR(AG16&lt;$M$3,AG16&gt;$BU$36),0,INDEX($M$4:$N$10,WEEKDAY(AG16,2),(AG16&gt;=$M$3)*(AG16&lt;$N$3)+2*(AG16&gt;=$N$3)*(AG16&lt;=$BU$36))),ISERROR(MATCH(AG16,[1]Feiertage!$A$8:$A$19,0))*IF(OR(AG16&lt;$M$3,AG16&gt;$B$11),0,INDEX($M$4:$N$10,WEEKDAY(AG16,2),(AG16&gt;=$M$3)*(AG16&lt;$N$3)+2*(AG16&gt;=$N$3)*(AG16&lt;=$BU$36))))</f>
        <v>4</v>
      </c>
      <c r="BQ16" s="83"/>
      <c r="BR16" s="13" cm="1">
        <f t="array" ref="BR16">IF($B$11="",ISERROR(MATCH(AI16,[1]Feiertage!$A$8:$A$19,0))*IF(OR(AI16&lt;$M$3,AI16&gt;$BU$36),0,INDEX($M$4:$N$10,WEEKDAY(AI16,2),(AI16&gt;=$M$3)*(AI16&lt;$N$3)+2*(AI16&gt;=$N$3)*(AI16&lt;=$BU$36))),ISERROR(MATCH(AI16,[1]Feiertage!$A$8:$A$19,0))*IF(OR(AI16&lt;$M$3,AI16&gt;$B$11),0,INDEX($M$4:$N$10,WEEKDAY(AI16,2),(AI16&gt;=$M$3)*(AI16&lt;$N$3)+2*(AI16&gt;=$N$3)*(AI16&lt;=$BU$36))))</f>
        <v>0</v>
      </c>
      <c r="BS16" s="83"/>
      <c r="BT16" s="13" cm="1">
        <f t="array" ref="BT16">IF($B$11="",ISERROR(MATCH(AK16,[1]Feiertage!$A$8:$A$19,0))*IF(OR(AK16&lt;$M$3,AK16&gt;$BU$36),0,INDEX($M$4:$N$10,WEEKDAY(AK16,2),(AK16&gt;=$M$3)*(AK16&lt;$N$3)+2*(AK16&gt;=$N$3)*(AK16&lt;=$BU$36))),ISERROR(MATCH(AK16,[1]Feiertage!$A$8:$A$19,0))*IF(OR(AK16&lt;$M$3,AK16&gt;$B$11),0,INDEX($M$4:$N$10,WEEKDAY(AK16,2),(AK16&gt;=$M$3)*(AK16&lt;$N$3)+2*(AK16&gt;=$N$3)*(AK16&lt;=$BU$36))))</f>
        <v>4</v>
      </c>
      <c r="BU16" s="83"/>
      <c r="BV16" s="13" cm="1">
        <f t="array" ref="BV16">IF($B$11="",ISERROR(MATCH(AM16,[1]Feiertage!$A$8:$A$19,0))*IF(OR(AM16&lt;$M$3,AM16&gt;$BU$36),0,INDEX($M$4:$N$10,WEEKDAY(AM16,2),(AM16&gt;=$M$3)*(AM16&lt;$N$3)+2*(AM16&gt;=$N$3)*(AM16&lt;=$BU$36))),ISERROR(MATCH(AM16,[1]Feiertage!$A$8:$A$19,0))*IF(OR(AM16&lt;$M$3,AM16&gt;$B$11),0,INDEX($M$4:$N$10,WEEKDAY(AM16,2),(AM16&gt;=$M$3)*(AM16&lt;$N$3)+2*(AM16&gt;=$N$3)*(AM16&lt;=$BU$36))))</f>
        <v>4</v>
      </c>
      <c r="BW16" s="84"/>
      <c r="BZ16" s="162"/>
      <c r="CA16" s="13" cm="1">
        <f t="array" ref="CA16">IF($B$11="",ISERROR(MATCH(Q16,$AO$3:$AQ$3,0))*IF(OR(Q16&lt;$M$3,Q16&gt;$BU$36),0,INDEX($M$4:$N$10,WEEKDAY(Q16,2),(Q16&gt;=$M$3)*(Q16&lt;$N$3)+2*(Q16&gt;=$N$3)*(Q16&lt;=$BU$36))),ISERROR(MATCH(Q16,$AO$3:$AQ$3,0))*IF(OR(Q16&lt;$M$3,Q16&gt;$B$11),0,INDEX($M$4:$N$10,WEEKDAY(Q16,2),(Q16&gt;=$M$3)*(Q16&lt;$N$3)+2*(Q16&gt;=$N$3)*(Q16&lt;=$BU$36))))</f>
        <v>0</v>
      </c>
      <c r="CB16" s="83"/>
      <c r="CC16" s="13" cm="1">
        <f t="array" ref="CC16">IF($B$11="",ISERROR(MATCH(S16,$AO$3:$AQ$3,0))*IF(OR(S16&lt;$M$3,S16&gt;$BU$36),0,INDEX($M$4:$N$10,WEEKDAY(S16,2),(S16&gt;=$M$3)*(S16&lt;$N$3)+2*(S16&gt;=$N$3)*(S16&lt;=$BU$36))),ISERROR(MATCH(S16,$AO$3:$AQ$3,0))*IF(OR(S16&lt;$M$3,S16&gt;$B$11),0,INDEX($M$4:$N$10,WEEKDAY(S16,2),(S16&gt;=$M$3)*(S16&lt;$N$3)+2*(S16&gt;=$N$3)*(S16&lt;=$BU$36))))</f>
        <v>0</v>
      </c>
      <c r="CD16" s="83"/>
      <c r="CE16" s="13" cm="1">
        <f t="array" ref="CE16">IF($B$11="",ISERROR(MATCH(U16,$AO$3:$AQ$3,0))*IF(OR(U16&lt;$M$3,U16&gt;$BU$36),0,INDEX($M$4:$N$10,WEEKDAY(U16,2),(U16&gt;=$M$3)*(U16&lt;$N$3)+2*(U16&gt;=$N$3)*(U16&lt;=$BU$36))),ISERROR(MATCH(U16,$AO$3:$AQ$3,0))*IF(OR(U16&lt;$M$3,U16&gt;$B$11),0,INDEX($M$4:$N$10,WEEKDAY(U16,2),(U16&gt;=$M$3)*(U16&lt;$N$3)+2*(U16&gt;=$N$3)*(U16&lt;=$BU$36))))</f>
        <v>0</v>
      </c>
      <c r="CF16" s="83"/>
      <c r="CG16" s="13" cm="1">
        <f t="array" ref="CG16">IF($B$11="",ISERROR(MATCH(W16,$AO$3:$AQ$3,0))*IF(OR(W16&lt;$M$3,W16&gt;$BU$36),0,INDEX($M$4:$N$10,WEEKDAY(W16,2),(W16&gt;=$M$3)*(W16&lt;$N$3)+2*(W16&gt;=$N$3)*(W16&lt;=$BU$36))),ISERROR(MATCH(W16,$AO$3:$AQ$3,0))*IF(OR(W16&lt;$M$3,W16&gt;$B$11),0,INDEX($M$4:$N$10,WEEKDAY(W16,2),(W16&gt;=$M$3)*(W16&lt;$N$3)+2*(W16&gt;=$N$3)*(W16&lt;=$BU$36))))</f>
        <v>4</v>
      </c>
      <c r="CH16" s="83"/>
      <c r="CI16" s="13" cm="1">
        <f t="array" ref="CI16">IF($B$11="",ISERROR(MATCH(Y16,$AO$3:$AQ$3,0))*IF(OR(Y16&lt;$M$3,Y16&gt;$BU$36),0,INDEX($M$4:$N$10,WEEKDAY(Y16,2),(Y16&gt;=$M$3)*(Y16&lt;$N$3)+2*(Y16&gt;=$N$3)*(Y16&lt;=$BU$36))),ISERROR(MATCH(Y16,$AO$3:$AQ$3,0))*IF(OR(Y16&lt;$M$3,Y16&gt;$B$11),0,INDEX($M$4:$N$10,WEEKDAY(Y16,2),(Y16&gt;=$M$3)*(Y16&lt;$N$3)+2*(Y16&gt;=$N$3)*(Y16&lt;=$BU$36))))</f>
        <v>0</v>
      </c>
      <c r="CJ16" s="83"/>
      <c r="CK16" s="13" cm="1">
        <f t="array" ref="CK16">IF($B$11="",ISERROR(MATCH(AA16,$AO$3:$AQ$3,0))*IF(OR(AA16&lt;$M$3,AA16&gt;$BU$36),0,INDEX($M$4:$N$10,WEEKDAY(AA16,2),(AA16&gt;=$M$3)*(AA16&lt;$N$3)+2*(AA16&gt;=$N$3)*(AA16&lt;=$BU$36))),ISERROR(MATCH(AA16,$AO$3:$AQ$3,0))*IF(OR(AA16&lt;$M$3,AA16&gt;$B$11),0,INDEX($M$4:$N$10,WEEKDAY(AA16,2),(AA16&gt;=$M$3)*(AA16&lt;$N$3)+2*(AA16&gt;=$N$3)*(AA16&lt;=$BU$36))))</f>
        <v>4</v>
      </c>
      <c r="CL16" s="83"/>
      <c r="CM16" s="13" cm="1">
        <f t="array" ref="CM16">IF($B$11="",ISERROR(MATCH(AC16,$AO$3:$AQ$3,0))*IF(OR(AC16&lt;$M$3,AC16&gt;$BU$36),0,INDEX($M$4:$N$10,WEEKDAY(AC16,2),(AC16&gt;=$M$3)*(AC16&lt;$N$3)+2*(AC16&gt;=$N$3)*(AC16&lt;=$BU$36))),ISERROR(MATCH(AC16,$AO$3:$AQ$3,0))*IF(OR(AC16&lt;$M$3,AC16&gt;$B$11),0,INDEX($M$4:$N$10,WEEKDAY(AC16,2),(AC16&gt;=$M$3)*(AC16&lt;$N$3)+2*(AC16&gt;=$N$3)*(AC16&lt;=$BU$36))))</f>
        <v>4</v>
      </c>
      <c r="CN16" s="83"/>
      <c r="CO16" s="13" cm="1">
        <f t="array" ref="CO16">IF($B$11="",ISERROR(MATCH(AE16,$AO$3:$AQ$3,0))*IF(OR(AE16&lt;$M$3,AE16&gt;$BU$36),0,INDEX($M$4:$N$10,WEEKDAY(AE16,2),(AE16&gt;=$M$3)*(AE16&lt;$N$3)+2*(AE16&gt;=$N$3)*(AE16&lt;=$BU$36))),ISERROR(MATCH(AE16,$AO$3:$AQ$3,0))*IF(OR(AE16&lt;$M$3,AE16&gt;$B$11),0,INDEX($M$4:$N$10,WEEKDAY(AE16,2),(AE16&gt;=$M$3)*(AE16&lt;$N$3)+2*(AE16&gt;=$N$3)*(AE16&lt;=$BU$36))))</f>
        <v>4</v>
      </c>
      <c r="CP16" s="83"/>
      <c r="CQ16" s="13" cm="1">
        <f t="array" ref="CQ16">IF($B$11="",ISERROR(MATCH(AG16,$AO$3:$AQ$3,0))*IF(OR(AG16&lt;$M$3,AG16&gt;$BU$36),0,INDEX($M$4:$N$10,WEEKDAY(AG16,2),(AG16&gt;=$M$3)*(AG16&lt;$N$3)+2*(AG16&gt;=$N$3)*(AG16&lt;=$BU$36))),ISERROR(MATCH(AG16,$AO$3:$AQ$3,0))*IF(OR(AG16&lt;$M$3,AG16&gt;$B$11),0,INDEX($M$4:$N$10,WEEKDAY(AG16,2),(AG16&gt;=$M$3)*(AG16&lt;$N$3)+2*(AG16&gt;=$N$3)*(AG16&lt;=$BU$36))))</f>
        <v>4</v>
      </c>
      <c r="CR16" s="83"/>
      <c r="CS16" s="13" cm="1">
        <f t="array" ref="CS16">IF($B$11="",ISERROR(MATCH(AI16,$AO$3:$AQ$3,0))*IF(OR(AI16&lt;$M$3,AI16&gt;$BU$36),0,INDEX($M$4:$N$10,WEEKDAY(AI16,2),(AI16&gt;=$M$3)*(AI16&lt;$N$3)+2*(AI16&gt;=$N$3)*(AI16&lt;=$BU$36))),ISERROR(MATCH(AI16,$AO$3:$AQ$3,0))*IF(OR(AI16&lt;$M$3,AI16&gt;$BU$36),0,INDEX($M$4:$N$10,WEEKDAY(AI16,2),(AI16&gt;=$M$3)*(AI16&lt;$N$3)+2*(AI16&gt;=$N$3)*(AI16&lt;=$BU$36))))</f>
        <v>0</v>
      </c>
      <c r="CT16" s="83"/>
      <c r="CU16" s="13" cm="1">
        <f t="array" ref="CU16">IF($B$11="",ISERROR(MATCH(AK16,$AO$3:$AQ$3,0))*IF(OR(AK16&lt;$M$3,AK16&gt;$BU$36),0,INDEX($M$4:$N$10,WEEKDAY(AK16,2),(AK16&gt;=$M$3)*(AK16&lt;$N$3)+2*(AK16&gt;=$N$3)*(AK16&lt;=$BU$36))),ISERROR(MATCH(AK16,$AO$3:$AQ$3,0))*IF(OR(AK16&lt;$M$3,AK16&gt;$B$11),0,INDEX($M$4:$N$10,WEEKDAY(AK16,2),(AK16&gt;=$M$3)*(AK16&lt;$N$3)+2*(AK16&gt;=$N$3)*(AK16&lt;=$BU$36))))</f>
        <v>4</v>
      </c>
      <c r="CV16" s="83"/>
      <c r="CW16" s="13" cm="1">
        <f t="array" ref="CW16">IF($B$11="",ISERROR(MATCH(AM16,$AO$3:$AQ$3,0))*IF(OR(AM16&lt;$M$3,AM16&gt;$BU$36),0,INDEX($M$4:$N$10,WEEKDAY(AM16,2),(AM16&gt;=$M$3)*(AM16&lt;$N$3)+2*(AM16&gt;=$N$3)*(AM16&lt;=$BU$36))),ISERROR(MATCH(AM16,$AO$3:$AQ$3,0))*IF(OR(AM16&lt;$M$3,AM16&gt;$B$11),0,INDEX($M$4:$N$10,WEEKDAY(AM16,2),(AM16&gt;=$M$3)*(AM16&lt;$N$3)+2*(AM16&gt;=$N$3)*(AM16&lt;=$BU$36))))</f>
        <v>4</v>
      </c>
      <c r="CX16" s="84"/>
    </row>
    <row r="17" spans="1:102" ht="14.45" customHeight="1" x14ac:dyDescent="0.25">
      <c r="A17" s="29"/>
      <c r="B17" s="315"/>
      <c r="C17" s="316"/>
      <c r="D17" s="30" t="str" cm="1">
        <f t="array" ref="D17">IF($D$4="",IF(B17="","",SUMPRODUCT(($Q$2:$AM$32&gt;=A17)*($Q$2:$AM$32&lt;=B17)*($CA$2:$CW$32&gt;0))),IF(B17="","",SUMPRODUCT(($Q$2:$AM$32&gt;=A17)*($Q$2:$AM$32&lt;=B17)*($AZ$2:$BV$32&gt;0))))</f>
        <v/>
      </c>
      <c r="E17" s="31"/>
      <c r="J17" s="325" t="s">
        <v>57</v>
      </c>
      <c r="K17" s="327" t="s">
        <v>58</v>
      </c>
      <c r="L17" s="328"/>
      <c r="M17" s="329" t="s">
        <v>59</v>
      </c>
      <c r="P17" s="11">
        <f t="shared" si="1"/>
        <v>44577</v>
      </c>
      <c r="Q17" s="12">
        <f t="shared" si="5"/>
        <v>44577</v>
      </c>
      <c r="R17" s="11">
        <f t="shared" si="5"/>
        <v>44608</v>
      </c>
      <c r="S17" s="12">
        <f t="shared" si="4"/>
        <v>44608</v>
      </c>
      <c r="T17" s="11">
        <f t="shared" si="4"/>
        <v>44636</v>
      </c>
      <c r="U17" s="12">
        <f t="shared" si="4"/>
        <v>44636</v>
      </c>
      <c r="V17" s="11">
        <f t="shared" si="4"/>
        <v>44667</v>
      </c>
      <c r="W17" s="12">
        <f t="shared" si="4"/>
        <v>44667</v>
      </c>
      <c r="X17" s="11">
        <f t="shared" si="4"/>
        <v>44697</v>
      </c>
      <c r="Y17" s="12">
        <f t="shared" si="4"/>
        <v>44697</v>
      </c>
      <c r="Z17" s="11">
        <f t="shared" si="4"/>
        <v>44728</v>
      </c>
      <c r="AA17" s="12">
        <f t="shared" si="4"/>
        <v>44728</v>
      </c>
      <c r="AB17" s="11">
        <f t="shared" si="4"/>
        <v>44758</v>
      </c>
      <c r="AC17" s="12">
        <f t="shared" si="4"/>
        <v>44758</v>
      </c>
      <c r="AD17" s="11">
        <f t="shared" si="4"/>
        <v>44789</v>
      </c>
      <c r="AE17" s="12">
        <f t="shared" si="4"/>
        <v>44789</v>
      </c>
      <c r="AF17" s="11">
        <f t="shared" si="4"/>
        <v>44820</v>
      </c>
      <c r="AG17" s="12">
        <f t="shared" si="4"/>
        <v>44820</v>
      </c>
      <c r="AH17" s="11">
        <f t="shared" si="4"/>
        <v>44850</v>
      </c>
      <c r="AI17" s="12">
        <f t="shared" si="4"/>
        <v>44850</v>
      </c>
      <c r="AJ17" s="11">
        <f t="shared" si="4"/>
        <v>44881</v>
      </c>
      <c r="AK17" s="12">
        <f t="shared" si="4"/>
        <v>44881</v>
      </c>
      <c r="AL17" s="11">
        <f t="shared" si="4"/>
        <v>44911</v>
      </c>
      <c r="AM17" s="12">
        <f t="shared" si="4"/>
        <v>44911</v>
      </c>
      <c r="AO17" s="334"/>
      <c r="AP17" s="334"/>
      <c r="AQ17" s="334"/>
      <c r="AR17" s="334"/>
      <c r="AT17" s="324"/>
      <c r="AU17" s="324"/>
      <c r="AV17" s="324"/>
      <c r="AW17" s="324"/>
      <c r="AY17" s="162"/>
      <c r="AZ17" s="13" cm="1">
        <f t="array" ref="AZ17">IF($B$11="",ISERROR(MATCH(Q17,[1]Feiertage!$A$8:$A$19,0))*IF(OR(Q17&lt;$M$3,Q17&gt;$BU$36),0,INDEX($M$4:$N$10,WEEKDAY(Q17,2),(Q17&gt;=$M$3)*(Q17&lt;$N$3)+2*(Q17&gt;=$N$3)*(Q17&lt;=$BU$36))),ISERROR(MATCH(Q17,[1]Feiertage!$A$8:$A$19,0))*IF(OR(Q17&lt;$M$3,Q17&gt;$B$11),0,INDEX($M$4:$N$10,WEEKDAY(Q17,2),(Q17&gt;=$M$3)*(Q17&lt;$N$3)+2*(Q17&gt;=$N$3)*(Q17&lt;=$BU$36))))</f>
        <v>0</v>
      </c>
      <c r="BA17" s="83"/>
      <c r="BB17" s="13" cm="1">
        <f t="array" ref="BB17">IF($B$11="",ISERROR(MATCH(S17,[1]Feiertage!$A$8:$A$19,0))*IF(OR(S17&lt;$M$3,S17&gt;$BU$36),0,INDEX($M$4:$N$10,WEEKDAY(S17,2),(S17&gt;=$M$3)*(S17&lt;$N$3)+2*(S17&gt;=$N$3)*(S17&lt;=$BU$36))),ISERROR(MATCH(S17,[1]Feiertage!$A$8:$A$19,0))*IF(OR(S17&lt;$M$3,S17&gt;$B$11),0,INDEX($M$4:$N$10,WEEKDAY(S17,2),(S17&gt;=$M$3)*(S17&lt;$N$3)+2*(S17&gt;=$N$3)*(S17&lt;=$BU$36))))</f>
        <v>0</v>
      </c>
      <c r="BC17" s="83"/>
      <c r="BD17" s="13" cm="1">
        <f t="array" ref="BD17">IF($B$11="",ISERROR(MATCH(U17,[1]Feiertage!$A$8:$A$19,0))*IF(OR(U17&lt;$M$3,U17&gt;$BU$36),0,INDEX($M$4:$N$10,WEEKDAY(U17,2),(U17&gt;=$M$3)*(U17&lt;$N$3)+2*(U17&gt;=$N$3)*(U17&lt;=$BU$36))),ISERROR(MATCH(U17,[1]Feiertage!$A$8:$A$19,0))*IF(OR(U17&lt;$M$3,U17&gt;$B$11),0,INDEX($M$4:$N$10,WEEKDAY(U17,2),(U17&gt;=$M$3)*(U17&lt;$N$3)+2*(U17&gt;=$N$3)*(U17&lt;=$BU$36))))</f>
        <v>0</v>
      </c>
      <c r="BE17" s="83"/>
      <c r="BF17" s="13" cm="1">
        <f t="array" ref="BF17">IF($B$11="",ISERROR(MATCH(W17,[1]Feiertage!$A$8:$A$19,0))*IF(OR(W17&lt;$M$3,W17&gt;$BU$36),0,INDEX($M$4:$N$10,WEEKDAY(W17,2),(W17&gt;=$M$3)*(W17&lt;$N$3)+2*(W17&gt;=$N$3)*(W17&lt;=$BU$36))),ISERROR(MATCH(W17,[1]Feiertage!$A$8:$A$19,0))*IF(OR(W17&lt;$M$3,W17&gt;$B$11),0,INDEX($M$4:$N$10,WEEKDAY(W17,2),(W17&gt;=$M$3)*(W17&lt;$N$3)+2*(W17&gt;=$N$3)*(W17&lt;=$BU$36))))</f>
        <v>0</v>
      </c>
      <c r="BG17" s="83"/>
      <c r="BH17" s="13" cm="1">
        <f t="array" ref="BH17">IF($B$11="",ISERROR(MATCH(Y17,[1]Feiertage!$A$8:$A$19,0))*IF(OR(Y17&lt;$M$3,Y17&gt;$BU$36),0,INDEX($M$4:$N$10,WEEKDAY(Y17,2),(Y17&gt;=$M$3)*(Y17&lt;$N$3)+2*(Y17&gt;=$N$3)*(Y17&lt;=$BU$36))),ISERROR(MATCH(Y17,[1]Feiertage!$A$8:$A$19,0))*IF(OR(Y17&lt;$M$3,Y17&gt;$B$11),0,INDEX($M$4:$N$10,WEEKDAY(Y17,2),(Y17&gt;=$M$3)*(Y17&lt;$N$3)+2*(Y17&gt;=$N$3)*(Y17&lt;=$BU$36))))</f>
        <v>4</v>
      </c>
      <c r="BI17" s="83"/>
      <c r="BJ17" s="13" cm="1">
        <f t="array" ref="BJ17">IF($B$11="",ISERROR(MATCH(AA17,[1]Feiertage!$A$8:$A$19,0))*IF(OR(AA17&lt;$M$3,AA17&gt;$BU$36),0,INDEX($M$4:$N$10,WEEKDAY(AA17,2),(AA17&gt;=$M$3)*(AA17&lt;$N$3)+2*(AA17&gt;=$N$3)*(AA17&lt;=$BU$36))),ISERROR(MATCH(AA17,[1]Feiertage!$A$8:$A$19,0))*IF(OR(AA17&lt;$M$3,AA17&gt;$B$11),0,INDEX($M$4:$N$10,WEEKDAY(AA17,2),(AA17&gt;=$M$3)*(AA17&lt;$N$3)+2*(AA17&gt;=$N$3)*(AA17&lt;=$BU$36))))</f>
        <v>4</v>
      </c>
      <c r="BK17" s="83"/>
      <c r="BL17" s="13" cm="1">
        <f t="array" ref="BL17">IF($B$11="",ISERROR(MATCH(AC17,[1]Feiertage!$A$8:$A$19,0))*IF(OR(AC17&lt;$M$3,AC17&gt;$BU$36),0,INDEX($M$4:$N$10,WEEKDAY(AC17,2),(AC17&gt;=$M$3)*(AC17&lt;$N$3)+2*(AC17&gt;=$N$3)*(AC17&lt;=$BU$36))),ISERROR(MATCH(AC17,[1]Feiertage!$A$8:$A$19,0))*IF(OR(AC17&lt;$M$3,AC17&gt;$B$11),0,INDEX($M$4:$N$10,WEEKDAY(AC17,2),(AC17&gt;=$M$3)*(AC17&lt;$N$3)+2*(AC17&gt;=$N$3)*(AC17&lt;=$BU$36))))</f>
        <v>0</v>
      </c>
      <c r="BM17" s="83"/>
      <c r="BN17" s="13" cm="1">
        <f t="array" ref="BN17">IF($B$11="",ISERROR(MATCH(AE17,[1]Feiertage!$A$8:$A$19,0))*IF(OR(AE17&lt;$M$3,AE17&gt;$BU$36),0,INDEX($M$4:$N$10,WEEKDAY(AE17,2),(AE17&gt;=$M$3)*(AE17&lt;$N$3)+2*(AE17&gt;=$N$3)*(AE17&lt;=$BU$36))),ISERROR(MATCH(AE17,[1]Feiertage!$A$8:$A$19,0))*IF(OR(AE17&lt;$M$3,AE17&gt;$B$11),0,INDEX($M$4:$N$10,WEEKDAY(AE17,2),(AE17&gt;=$M$3)*(AE17&lt;$N$3)+2*(AE17&gt;=$N$3)*(AE17&lt;=$BU$36))))</f>
        <v>4</v>
      </c>
      <c r="BO17" s="83"/>
      <c r="BP17" s="13" cm="1">
        <f t="array" ref="BP17">IF($B$11="",ISERROR(MATCH(AG17,[1]Feiertage!$A$8:$A$19,0))*IF(OR(AG17&lt;$M$3,AG17&gt;$BU$36),0,INDEX($M$4:$N$10,WEEKDAY(AG17,2),(AG17&gt;=$M$3)*(AG17&lt;$N$3)+2*(AG17&gt;=$N$3)*(AG17&lt;=$BU$36))),ISERROR(MATCH(AG17,[1]Feiertage!$A$8:$A$19,0))*IF(OR(AG17&lt;$M$3,AG17&gt;$B$11),0,INDEX($M$4:$N$10,WEEKDAY(AG17,2),(AG17&gt;=$M$3)*(AG17&lt;$N$3)+2*(AG17&gt;=$N$3)*(AG17&lt;=$BU$36))))</f>
        <v>4</v>
      </c>
      <c r="BQ17" s="83"/>
      <c r="BR17" s="13" cm="1">
        <f t="array" ref="BR17">IF($B$11="",ISERROR(MATCH(AI17,[1]Feiertage!$A$8:$A$19,0))*IF(OR(AI17&lt;$M$3,AI17&gt;$BU$36),0,INDEX($M$4:$N$10,WEEKDAY(AI17,2),(AI17&gt;=$M$3)*(AI17&lt;$N$3)+2*(AI17&gt;=$N$3)*(AI17&lt;=$BU$36))),ISERROR(MATCH(AI17,[1]Feiertage!$A$8:$A$19,0))*IF(OR(AI17&lt;$M$3,AI17&gt;$B$11),0,INDEX($M$4:$N$10,WEEKDAY(AI17,2),(AI17&gt;=$M$3)*(AI17&lt;$N$3)+2*(AI17&gt;=$N$3)*(AI17&lt;=$BU$36))))</f>
        <v>0</v>
      </c>
      <c r="BS17" s="83"/>
      <c r="BT17" s="13" cm="1">
        <f t="array" ref="BT17">IF($B$11="",ISERROR(MATCH(AK17,[1]Feiertage!$A$8:$A$19,0))*IF(OR(AK17&lt;$M$3,AK17&gt;$BU$36),0,INDEX($M$4:$N$10,WEEKDAY(AK17,2),(AK17&gt;=$M$3)*(AK17&lt;$N$3)+2*(AK17&gt;=$N$3)*(AK17&lt;=$BU$36))),ISERROR(MATCH(AK17,[1]Feiertage!$A$8:$A$19,0))*IF(OR(AK17&lt;$M$3,AK17&gt;$B$11),0,INDEX($M$4:$N$10,WEEKDAY(AK17,2),(AK17&gt;=$M$3)*(AK17&lt;$N$3)+2*(AK17&gt;=$N$3)*(AK17&lt;=$BU$36))))</f>
        <v>4</v>
      </c>
      <c r="BU17" s="83"/>
      <c r="BV17" s="13" cm="1">
        <f t="array" ref="BV17">IF($B$11="",ISERROR(MATCH(AM17,[1]Feiertage!$A$8:$A$19,0))*IF(OR(AM17&lt;$M$3,AM17&gt;$BU$36),0,INDEX($M$4:$N$10,WEEKDAY(AM17,2),(AM17&gt;=$M$3)*(AM17&lt;$N$3)+2*(AM17&gt;=$N$3)*(AM17&lt;=$BU$36))),ISERROR(MATCH(AM17,[1]Feiertage!$A$8:$A$19,0))*IF(OR(AM17&lt;$M$3,AM17&gt;$B$11),0,INDEX($M$4:$N$10,WEEKDAY(AM17,2),(AM17&gt;=$M$3)*(AM17&lt;$N$3)+2*(AM17&gt;=$N$3)*(AM17&lt;=$BU$36))))</f>
        <v>4</v>
      </c>
      <c r="BW17" s="84"/>
      <c r="BZ17" s="162"/>
      <c r="CA17" s="13" cm="1">
        <f t="array" ref="CA17">IF($B$11="",ISERROR(MATCH(Q17,$AO$3:$AQ$3,0))*IF(OR(Q17&lt;$M$3,Q17&gt;$BU$36),0,INDEX($M$4:$N$10,WEEKDAY(Q17,2),(Q17&gt;=$M$3)*(Q17&lt;$N$3)+2*(Q17&gt;=$N$3)*(Q17&lt;=$BU$36))),ISERROR(MATCH(Q17,$AO$3:$AQ$3,0))*IF(OR(Q17&lt;$M$3,Q17&gt;$B$11),0,INDEX($M$4:$N$10,WEEKDAY(Q17,2),(Q17&gt;=$M$3)*(Q17&lt;$N$3)+2*(Q17&gt;=$N$3)*(Q17&lt;=$BU$36))))</f>
        <v>0</v>
      </c>
      <c r="CB17" s="83"/>
      <c r="CC17" s="13" cm="1">
        <f t="array" ref="CC17">IF($B$11="",ISERROR(MATCH(S17,$AO$3:$AQ$3,0))*IF(OR(S17&lt;$M$3,S17&gt;$BU$36),0,INDEX($M$4:$N$10,WEEKDAY(S17,2),(S17&gt;=$M$3)*(S17&lt;$N$3)+2*(S17&gt;=$N$3)*(S17&lt;=$BU$36))),ISERROR(MATCH(S17,$AO$3:$AQ$3,0))*IF(OR(S17&lt;$M$3,S17&gt;$B$11),0,INDEX($M$4:$N$10,WEEKDAY(S17,2),(S17&gt;=$M$3)*(S17&lt;$N$3)+2*(S17&gt;=$N$3)*(S17&lt;=$BU$36))))</f>
        <v>0</v>
      </c>
      <c r="CD17" s="83"/>
      <c r="CE17" s="13" cm="1">
        <f t="array" ref="CE17">IF($B$11="",ISERROR(MATCH(U17,$AO$3:$AQ$3,0))*IF(OR(U17&lt;$M$3,U17&gt;$BU$36),0,INDEX($M$4:$N$10,WEEKDAY(U17,2),(U17&gt;=$M$3)*(U17&lt;$N$3)+2*(U17&gt;=$N$3)*(U17&lt;=$BU$36))),ISERROR(MATCH(U17,$AO$3:$AQ$3,0))*IF(OR(U17&lt;$M$3,U17&gt;$B$11),0,INDEX($M$4:$N$10,WEEKDAY(U17,2),(U17&gt;=$M$3)*(U17&lt;$N$3)+2*(U17&gt;=$N$3)*(U17&lt;=$BU$36))))</f>
        <v>0</v>
      </c>
      <c r="CF17" s="83"/>
      <c r="CG17" s="13" cm="1">
        <f t="array" ref="CG17">IF($B$11="",ISERROR(MATCH(W17,$AO$3:$AQ$3,0))*IF(OR(W17&lt;$M$3,W17&gt;$BU$36),0,INDEX($M$4:$N$10,WEEKDAY(W17,2),(W17&gt;=$M$3)*(W17&lt;$N$3)+2*(W17&gt;=$N$3)*(W17&lt;=$BU$36))),ISERROR(MATCH(W17,$AO$3:$AQ$3,0))*IF(OR(W17&lt;$M$3,W17&gt;$B$11),0,INDEX($M$4:$N$10,WEEKDAY(W17,2),(W17&gt;=$M$3)*(W17&lt;$N$3)+2*(W17&gt;=$N$3)*(W17&lt;=$BU$36))))</f>
        <v>0</v>
      </c>
      <c r="CH17" s="83"/>
      <c r="CI17" s="13" cm="1">
        <f t="array" ref="CI17">IF($B$11="",ISERROR(MATCH(Y17,$AO$3:$AQ$3,0))*IF(OR(Y17&lt;$M$3,Y17&gt;$BU$36),0,INDEX($M$4:$N$10,WEEKDAY(Y17,2),(Y17&gt;=$M$3)*(Y17&lt;$N$3)+2*(Y17&gt;=$N$3)*(Y17&lt;=$BU$36))),ISERROR(MATCH(Y17,$AO$3:$AQ$3,0))*IF(OR(Y17&lt;$M$3,Y17&gt;$B$11),0,INDEX($M$4:$N$10,WEEKDAY(Y17,2),(Y17&gt;=$M$3)*(Y17&lt;$N$3)+2*(Y17&gt;=$N$3)*(Y17&lt;=$BU$36))))</f>
        <v>4</v>
      </c>
      <c r="CJ17" s="83"/>
      <c r="CK17" s="13" cm="1">
        <f t="array" ref="CK17">IF($B$11="",ISERROR(MATCH(AA17,$AO$3:$AQ$3,0))*IF(OR(AA17&lt;$M$3,AA17&gt;$BU$36),0,INDEX($M$4:$N$10,WEEKDAY(AA17,2),(AA17&gt;=$M$3)*(AA17&lt;$N$3)+2*(AA17&gt;=$N$3)*(AA17&lt;=$BU$36))),ISERROR(MATCH(AA17,$AO$3:$AQ$3,0))*IF(OR(AA17&lt;$M$3,AA17&gt;$B$11),0,INDEX($M$4:$N$10,WEEKDAY(AA17,2),(AA17&gt;=$M$3)*(AA17&lt;$N$3)+2*(AA17&gt;=$N$3)*(AA17&lt;=$BU$36))))</f>
        <v>4</v>
      </c>
      <c r="CL17" s="83"/>
      <c r="CM17" s="13" cm="1">
        <f t="array" ref="CM17">IF($B$11="",ISERROR(MATCH(AC17,$AO$3:$AQ$3,0))*IF(OR(AC17&lt;$M$3,AC17&gt;$BU$36),0,INDEX($M$4:$N$10,WEEKDAY(AC17,2),(AC17&gt;=$M$3)*(AC17&lt;$N$3)+2*(AC17&gt;=$N$3)*(AC17&lt;=$BU$36))),ISERROR(MATCH(AC17,$AO$3:$AQ$3,0))*IF(OR(AC17&lt;$M$3,AC17&gt;$B$11),0,INDEX($M$4:$N$10,WEEKDAY(AC17,2),(AC17&gt;=$M$3)*(AC17&lt;$N$3)+2*(AC17&gt;=$N$3)*(AC17&lt;=$BU$36))))</f>
        <v>0</v>
      </c>
      <c r="CN17" s="83"/>
      <c r="CO17" s="13" cm="1">
        <f t="array" ref="CO17">IF($B$11="",ISERROR(MATCH(AE17,$AO$3:$AQ$3,0))*IF(OR(AE17&lt;$M$3,AE17&gt;$BU$36),0,INDEX($M$4:$N$10,WEEKDAY(AE17,2),(AE17&gt;=$M$3)*(AE17&lt;$N$3)+2*(AE17&gt;=$N$3)*(AE17&lt;=$BU$36))),ISERROR(MATCH(AE17,$AO$3:$AQ$3,0))*IF(OR(AE17&lt;$M$3,AE17&gt;$B$11),0,INDEX($M$4:$N$10,WEEKDAY(AE17,2),(AE17&gt;=$M$3)*(AE17&lt;$N$3)+2*(AE17&gt;=$N$3)*(AE17&lt;=$BU$36))))</f>
        <v>4</v>
      </c>
      <c r="CP17" s="83"/>
      <c r="CQ17" s="13" cm="1">
        <f t="array" ref="CQ17">IF($B$11="",ISERROR(MATCH(AG17,$AO$3:$AQ$3,0))*IF(OR(AG17&lt;$M$3,AG17&gt;$BU$36),0,INDEX($M$4:$N$10,WEEKDAY(AG17,2),(AG17&gt;=$M$3)*(AG17&lt;$N$3)+2*(AG17&gt;=$N$3)*(AG17&lt;=$BU$36))),ISERROR(MATCH(AG17,$AO$3:$AQ$3,0))*IF(OR(AG17&lt;$M$3,AG17&gt;$B$11),0,INDEX($M$4:$N$10,WEEKDAY(AG17,2),(AG17&gt;=$M$3)*(AG17&lt;$N$3)+2*(AG17&gt;=$N$3)*(AG17&lt;=$BU$36))))</f>
        <v>4</v>
      </c>
      <c r="CR17" s="83"/>
      <c r="CS17" s="13" cm="1">
        <f t="array" ref="CS17">IF($B$11="",ISERROR(MATCH(AI17,$AO$3:$AQ$3,0))*IF(OR(AI17&lt;$M$3,AI17&gt;$BU$36),0,INDEX($M$4:$N$10,WEEKDAY(AI17,2),(AI17&gt;=$M$3)*(AI17&lt;$N$3)+2*(AI17&gt;=$N$3)*(AI17&lt;=$BU$36))),ISERROR(MATCH(AI17,$AO$3:$AQ$3,0))*IF(OR(AI17&lt;$M$3,AI17&gt;$BU$36),0,INDEX($M$4:$N$10,WEEKDAY(AI17,2),(AI17&gt;=$M$3)*(AI17&lt;$N$3)+2*(AI17&gt;=$N$3)*(AI17&lt;=$BU$36))))</f>
        <v>0</v>
      </c>
      <c r="CT17" s="83"/>
      <c r="CU17" s="13" cm="1">
        <f t="array" ref="CU17">IF($B$11="",ISERROR(MATCH(AK17,$AO$3:$AQ$3,0))*IF(OR(AK17&lt;$M$3,AK17&gt;$BU$36),0,INDEX($M$4:$N$10,WEEKDAY(AK17,2),(AK17&gt;=$M$3)*(AK17&lt;$N$3)+2*(AK17&gt;=$N$3)*(AK17&lt;=$BU$36))),ISERROR(MATCH(AK17,$AO$3:$AQ$3,0))*IF(OR(AK17&lt;$M$3,AK17&gt;$B$11),0,INDEX($M$4:$N$10,WEEKDAY(AK17,2),(AK17&gt;=$M$3)*(AK17&lt;$N$3)+2*(AK17&gt;=$N$3)*(AK17&lt;=$BU$36))))</f>
        <v>4</v>
      </c>
      <c r="CV17" s="83"/>
      <c r="CW17" s="13" cm="1">
        <f t="array" ref="CW17">IF($B$11="",ISERROR(MATCH(AM17,$AO$3:$AQ$3,0))*IF(OR(AM17&lt;$M$3,AM17&gt;$BU$36),0,INDEX($M$4:$N$10,WEEKDAY(AM17,2),(AM17&gt;=$M$3)*(AM17&lt;$N$3)+2*(AM17&gt;=$N$3)*(AM17&lt;=$BU$36))),ISERROR(MATCH(AM17,$AO$3:$AQ$3,0))*IF(OR(AM17&lt;$M$3,AM17&gt;$B$11),0,INDEX($M$4:$N$10,WEEKDAY(AM17,2),(AM17&gt;=$M$3)*(AM17&lt;$N$3)+2*(AM17&gt;=$N$3)*(AM17&lt;=$BU$36))))</f>
        <v>4</v>
      </c>
      <c r="CX17" s="84"/>
    </row>
    <row r="18" spans="1:102" ht="14.45" customHeight="1" x14ac:dyDescent="0.25">
      <c r="A18" s="29"/>
      <c r="B18" s="315"/>
      <c r="C18" s="316"/>
      <c r="D18" s="30" t="str" cm="1">
        <f t="array" ref="D18">IF($D$4="",IF(B18="","",SUMPRODUCT(($Q$2:$AM$32&gt;=A18)*($Q$2:$AM$32&lt;=B18)*($CA$2:$CW$32&gt;0))),IF(B18="","",SUMPRODUCT(($Q$2:$AM$32&gt;=A18)*($Q$2:$AM$32&lt;=B18)*($AZ$2:$BV$32&gt;0))))</f>
        <v/>
      </c>
      <c r="H18" s="88" t="s">
        <v>60</v>
      </c>
      <c r="I18" s="33"/>
      <c r="J18" s="326"/>
      <c r="K18" s="19">
        <v>0.3</v>
      </c>
      <c r="L18" s="19">
        <v>1</v>
      </c>
      <c r="M18" s="329"/>
      <c r="N18" s="34" t="s">
        <v>61</v>
      </c>
      <c r="P18" s="11">
        <f t="shared" si="1"/>
        <v>44578</v>
      </c>
      <c r="Q18" s="12">
        <f t="shared" si="5"/>
        <v>44578</v>
      </c>
      <c r="R18" s="11">
        <f t="shared" si="5"/>
        <v>44609</v>
      </c>
      <c r="S18" s="12">
        <f t="shared" si="4"/>
        <v>44609</v>
      </c>
      <c r="T18" s="11">
        <f t="shared" si="4"/>
        <v>44637</v>
      </c>
      <c r="U18" s="12">
        <f t="shared" si="4"/>
        <v>44637</v>
      </c>
      <c r="V18" s="11">
        <f t="shared" si="4"/>
        <v>44668</v>
      </c>
      <c r="W18" s="12">
        <f t="shared" si="4"/>
        <v>44668</v>
      </c>
      <c r="X18" s="11">
        <f t="shared" si="4"/>
        <v>44698</v>
      </c>
      <c r="Y18" s="12">
        <f t="shared" si="4"/>
        <v>44698</v>
      </c>
      <c r="Z18" s="11">
        <f t="shared" si="4"/>
        <v>44729</v>
      </c>
      <c r="AA18" s="12">
        <f t="shared" si="4"/>
        <v>44729</v>
      </c>
      <c r="AB18" s="11">
        <f t="shared" si="4"/>
        <v>44759</v>
      </c>
      <c r="AC18" s="12">
        <f t="shared" si="4"/>
        <v>44759</v>
      </c>
      <c r="AD18" s="11">
        <f t="shared" si="4"/>
        <v>44790</v>
      </c>
      <c r="AE18" s="12">
        <f t="shared" si="4"/>
        <v>44790</v>
      </c>
      <c r="AF18" s="11">
        <f t="shared" si="4"/>
        <v>44821</v>
      </c>
      <c r="AG18" s="12">
        <f t="shared" si="4"/>
        <v>44821</v>
      </c>
      <c r="AH18" s="11">
        <f t="shared" si="4"/>
        <v>44851</v>
      </c>
      <c r="AI18" s="12">
        <f t="shared" si="4"/>
        <v>44851</v>
      </c>
      <c r="AJ18" s="11">
        <f t="shared" si="4"/>
        <v>44882</v>
      </c>
      <c r="AK18" s="12">
        <f t="shared" si="4"/>
        <v>44882</v>
      </c>
      <c r="AL18" s="11">
        <f t="shared" si="4"/>
        <v>44912</v>
      </c>
      <c r="AM18" s="12">
        <f t="shared" si="4"/>
        <v>44912</v>
      </c>
      <c r="AO18" s="330" t="s">
        <v>55</v>
      </c>
      <c r="AP18" s="330"/>
      <c r="AQ18" s="330" t="s">
        <v>56</v>
      </c>
      <c r="AR18" s="330"/>
      <c r="AT18" s="331" t="s">
        <v>55</v>
      </c>
      <c r="AU18" s="331"/>
      <c r="AV18" s="331" t="s">
        <v>56</v>
      </c>
      <c r="AW18" s="331"/>
      <c r="AY18" s="162"/>
      <c r="AZ18" s="13" cm="1">
        <f t="array" ref="AZ18">IF($B$11="",ISERROR(MATCH(Q18,[1]Feiertage!$A$8:$A$19,0))*IF(OR(Q18&lt;$M$3,Q18&gt;$BU$36),0,INDEX($M$4:$N$10,WEEKDAY(Q18,2),(Q18&gt;=$M$3)*(Q18&lt;$N$3)+2*(Q18&gt;=$N$3)*(Q18&lt;=$BU$36))),ISERROR(MATCH(Q18,[1]Feiertage!$A$8:$A$19,0))*IF(OR(Q18&lt;$M$3,Q18&gt;$B$11),0,INDEX($M$4:$N$10,WEEKDAY(Q18,2),(Q18&gt;=$M$3)*(Q18&lt;$N$3)+2*(Q18&gt;=$N$3)*(Q18&lt;=$BU$36))))</f>
        <v>0</v>
      </c>
      <c r="BA18" s="83"/>
      <c r="BB18" s="13" cm="1">
        <f t="array" ref="BB18">IF($B$11="",ISERROR(MATCH(S18,[1]Feiertage!$A$8:$A$19,0))*IF(OR(S18&lt;$M$3,S18&gt;$BU$36),0,INDEX($M$4:$N$10,WEEKDAY(S18,2),(S18&gt;=$M$3)*(S18&lt;$N$3)+2*(S18&gt;=$N$3)*(S18&lt;=$BU$36))),ISERROR(MATCH(S18,[1]Feiertage!$A$8:$A$19,0))*IF(OR(S18&lt;$M$3,S18&gt;$B$11),0,INDEX($M$4:$N$10,WEEKDAY(S18,2),(S18&gt;=$M$3)*(S18&lt;$N$3)+2*(S18&gt;=$N$3)*(S18&lt;=$BU$36))))</f>
        <v>0</v>
      </c>
      <c r="BC18" s="83"/>
      <c r="BD18" s="13" cm="1">
        <f t="array" ref="BD18">IF($B$11="",ISERROR(MATCH(U18,[1]Feiertage!$A$8:$A$19,0))*IF(OR(U18&lt;$M$3,U18&gt;$BU$36),0,INDEX($M$4:$N$10,WEEKDAY(U18,2),(U18&gt;=$M$3)*(U18&lt;$N$3)+2*(U18&gt;=$N$3)*(U18&lt;=$BU$36))),ISERROR(MATCH(U18,[1]Feiertage!$A$8:$A$19,0))*IF(OR(U18&lt;$M$3,U18&gt;$B$11),0,INDEX($M$4:$N$10,WEEKDAY(U18,2),(U18&gt;=$M$3)*(U18&lt;$N$3)+2*(U18&gt;=$N$3)*(U18&lt;=$BU$36))))</f>
        <v>0</v>
      </c>
      <c r="BE18" s="83"/>
      <c r="BF18" s="13" cm="1">
        <f t="array" ref="BF18">IF($B$11="",ISERROR(MATCH(W18,[1]Feiertage!$A$8:$A$19,0))*IF(OR(W18&lt;$M$3,W18&gt;$BU$36),0,INDEX($M$4:$N$10,WEEKDAY(W18,2),(W18&gt;=$M$3)*(W18&lt;$N$3)+2*(W18&gt;=$N$3)*(W18&lt;=$BU$36))),ISERROR(MATCH(W18,[1]Feiertage!$A$8:$A$19,0))*IF(OR(W18&lt;$M$3,W18&gt;$B$11),0,INDEX($M$4:$N$10,WEEKDAY(W18,2),(W18&gt;=$M$3)*(W18&lt;$N$3)+2*(W18&gt;=$N$3)*(W18&lt;=$BU$36))))</f>
        <v>0</v>
      </c>
      <c r="BG18" s="83"/>
      <c r="BH18" s="13" cm="1">
        <f t="array" ref="BH18">IF($B$11="",ISERROR(MATCH(Y18,[1]Feiertage!$A$8:$A$19,0))*IF(OR(Y18&lt;$M$3,Y18&gt;$BU$36),0,INDEX($M$4:$N$10,WEEKDAY(Y18,2),(Y18&gt;=$M$3)*(Y18&lt;$N$3)+2*(Y18&gt;=$N$3)*(Y18&lt;=$BU$36))),ISERROR(MATCH(Y18,[1]Feiertage!$A$8:$A$19,0))*IF(OR(Y18&lt;$M$3,Y18&gt;$B$11),0,INDEX($M$4:$N$10,WEEKDAY(Y18,2),(Y18&gt;=$M$3)*(Y18&lt;$N$3)+2*(Y18&gt;=$N$3)*(Y18&lt;=$BU$36))))</f>
        <v>4</v>
      </c>
      <c r="BI18" s="83"/>
      <c r="BJ18" s="13" cm="1">
        <f t="array" ref="BJ18">IF($B$11="",ISERROR(MATCH(AA18,[1]Feiertage!$A$8:$A$19,0))*IF(OR(AA18&lt;$M$3,AA18&gt;$BU$36),0,INDEX($M$4:$N$10,WEEKDAY(AA18,2),(AA18&gt;=$M$3)*(AA18&lt;$N$3)+2*(AA18&gt;=$N$3)*(AA18&lt;=$BU$36))),ISERROR(MATCH(AA18,[1]Feiertage!$A$8:$A$19,0))*IF(OR(AA18&lt;$M$3,AA18&gt;$B$11),0,INDEX($M$4:$N$10,WEEKDAY(AA18,2),(AA18&gt;=$M$3)*(AA18&lt;$N$3)+2*(AA18&gt;=$N$3)*(AA18&lt;=$BU$36))))</f>
        <v>4</v>
      </c>
      <c r="BK18" s="83"/>
      <c r="BL18" s="13" cm="1">
        <f t="array" ref="BL18">IF($B$11="",ISERROR(MATCH(AC18,[1]Feiertage!$A$8:$A$19,0))*IF(OR(AC18&lt;$M$3,AC18&gt;$BU$36),0,INDEX($M$4:$N$10,WEEKDAY(AC18,2),(AC18&gt;=$M$3)*(AC18&lt;$N$3)+2*(AC18&gt;=$N$3)*(AC18&lt;=$BU$36))),ISERROR(MATCH(AC18,[1]Feiertage!$A$8:$A$19,0))*IF(OR(AC18&lt;$M$3,AC18&gt;$B$11),0,INDEX($M$4:$N$10,WEEKDAY(AC18,2),(AC18&gt;=$M$3)*(AC18&lt;$N$3)+2*(AC18&gt;=$N$3)*(AC18&lt;=$BU$36))))</f>
        <v>0</v>
      </c>
      <c r="BM18" s="83"/>
      <c r="BN18" s="13" cm="1">
        <f t="array" ref="BN18">IF($B$11="",ISERROR(MATCH(AE18,[1]Feiertage!$A$8:$A$19,0))*IF(OR(AE18&lt;$M$3,AE18&gt;$BU$36),0,INDEX($M$4:$N$10,WEEKDAY(AE18,2),(AE18&gt;=$M$3)*(AE18&lt;$N$3)+2*(AE18&gt;=$N$3)*(AE18&lt;=$BU$36))),ISERROR(MATCH(AE18,[1]Feiertage!$A$8:$A$19,0))*IF(OR(AE18&lt;$M$3,AE18&gt;$B$11),0,INDEX($M$4:$N$10,WEEKDAY(AE18,2),(AE18&gt;=$M$3)*(AE18&lt;$N$3)+2*(AE18&gt;=$N$3)*(AE18&lt;=$BU$36))))</f>
        <v>4</v>
      </c>
      <c r="BO18" s="83"/>
      <c r="BP18" s="13" cm="1">
        <f t="array" ref="BP18">IF($B$11="",ISERROR(MATCH(AG18,[1]Feiertage!$A$8:$A$19,0))*IF(OR(AG18&lt;$M$3,AG18&gt;$BU$36),0,INDEX($M$4:$N$10,WEEKDAY(AG18,2),(AG18&gt;=$M$3)*(AG18&lt;$N$3)+2*(AG18&gt;=$N$3)*(AG18&lt;=$BU$36))),ISERROR(MATCH(AG18,[1]Feiertage!$A$8:$A$19,0))*IF(OR(AG18&lt;$M$3,AG18&gt;$B$11),0,INDEX($M$4:$N$10,WEEKDAY(AG18,2),(AG18&gt;=$M$3)*(AG18&lt;$N$3)+2*(AG18&gt;=$N$3)*(AG18&lt;=$BU$36))))</f>
        <v>0</v>
      </c>
      <c r="BQ18" s="83"/>
      <c r="BR18" s="13" cm="1">
        <f t="array" ref="BR18">IF($B$11="",ISERROR(MATCH(AI18,[1]Feiertage!$A$8:$A$19,0))*IF(OR(AI18&lt;$M$3,AI18&gt;$BU$36),0,INDEX($M$4:$N$10,WEEKDAY(AI18,2),(AI18&gt;=$M$3)*(AI18&lt;$N$3)+2*(AI18&gt;=$N$3)*(AI18&lt;=$BU$36))),ISERROR(MATCH(AI18,[1]Feiertage!$A$8:$A$19,0))*IF(OR(AI18&lt;$M$3,AI18&gt;$B$11),0,INDEX($M$4:$N$10,WEEKDAY(AI18,2),(AI18&gt;=$M$3)*(AI18&lt;$N$3)+2*(AI18&gt;=$N$3)*(AI18&lt;=$BU$36))))</f>
        <v>4</v>
      </c>
      <c r="BS18" s="83"/>
      <c r="BT18" s="13" cm="1">
        <f t="array" ref="BT18">IF($B$11="",ISERROR(MATCH(AK18,[1]Feiertage!$A$8:$A$19,0))*IF(OR(AK18&lt;$M$3,AK18&gt;$BU$36),0,INDEX($M$4:$N$10,WEEKDAY(AK18,2),(AK18&gt;=$M$3)*(AK18&lt;$N$3)+2*(AK18&gt;=$N$3)*(AK18&lt;=$BU$36))),ISERROR(MATCH(AK18,[1]Feiertage!$A$8:$A$19,0))*IF(OR(AK18&lt;$M$3,AK18&gt;$B$11),0,INDEX($M$4:$N$10,WEEKDAY(AK18,2),(AK18&gt;=$M$3)*(AK18&lt;$N$3)+2*(AK18&gt;=$N$3)*(AK18&lt;=$BU$36))))</f>
        <v>4</v>
      </c>
      <c r="BU18" s="83"/>
      <c r="BV18" s="13" cm="1">
        <f t="array" ref="BV18">IF($B$11="",ISERROR(MATCH(AM18,[1]Feiertage!$A$8:$A$19,0))*IF(OR(AM18&lt;$M$3,AM18&gt;$BU$36),0,INDEX($M$4:$N$10,WEEKDAY(AM18,2),(AM18&gt;=$M$3)*(AM18&lt;$N$3)+2*(AM18&gt;=$N$3)*(AM18&lt;=$BU$36))),ISERROR(MATCH(AM18,[1]Feiertage!$A$8:$A$19,0))*IF(OR(AM18&lt;$M$3,AM18&gt;$B$11),0,INDEX($M$4:$N$10,WEEKDAY(AM18,2),(AM18&gt;=$M$3)*(AM18&lt;$N$3)+2*(AM18&gt;=$N$3)*(AM18&lt;=$BU$36))))</f>
        <v>0</v>
      </c>
      <c r="BW18" s="84"/>
      <c r="BZ18" s="162"/>
      <c r="CA18" s="13" cm="1">
        <f t="array" ref="CA18">IF($B$11="",ISERROR(MATCH(Q18,$AO$3:$AQ$3,0))*IF(OR(Q18&lt;$M$3,Q18&gt;$BU$36),0,INDEX($M$4:$N$10,WEEKDAY(Q18,2),(Q18&gt;=$M$3)*(Q18&lt;$N$3)+2*(Q18&gt;=$N$3)*(Q18&lt;=$BU$36))),ISERROR(MATCH(Q18,$AO$3:$AQ$3,0))*IF(OR(Q18&lt;$M$3,Q18&gt;$B$11),0,INDEX($M$4:$N$10,WEEKDAY(Q18,2),(Q18&gt;=$M$3)*(Q18&lt;$N$3)+2*(Q18&gt;=$N$3)*(Q18&lt;=$BU$36))))</f>
        <v>0</v>
      </c>
      <c r="CB18" s="83"/>
      <c r="CC18" s="13" cm="1">
        <f t="array" ref="CC18">IF($B$11="",ISERROR(MATCH(S18,$AO$3:$AQ$3,0))*IF(OR(S18&lt;$M$3,S18&gt;$BU$36),0,INDEX($M$4:$N$10,WEEKDAY(S18,2),(S18&gt;=$M$3)*(S18&lt;$N$3)+2*(S18&gt;=$N$3)*(S18&lt;=$BU$36))),ISERROR(MATCH(S18,$AO$3:$AQ$3,0))*IF(OR(S18&lt;$M$3,S18&gt;$B$11),0,INDEX($M$4:$N$10,WEEKDAY(S18,2),(S18&gt;=$M$3)*(S18&lt;$N$3)+2*(S18&gt;=$N$3)*(S18&lt;=$BU$36))))</f>
        <v>0</v>
      </c>
      <c r="CD18" s="83"/>
      <c r="CE18" s="13" cm="1">
        <f t="array" ref="CE18">IF($B$11="",ISERROR(MATCH(U18,$AO$3:$AQ$3,0))*IF(OR(U18&lt;$M$3,U18&gt;$BU$36),0,INDEX($M$4:$N$10,WEEKDAY(U18,2),(U18&gt;=$M$3)*(U18&lt;$N$3)+2*(U18&gt;=$N$3)*(U18&lt;=$BU$36))),ISERROR(MATCH(U18,$AO$3:$AQ$3,0))*IF(OR(U18&lt;$M$3,U18&gt;$B$11),0,INDEX($M$4:$N$10,WEEKDAY(U18,2),(U18&gt;=$M$3)*(U18&lt;$N$3)+2*(U18&gt;=$N$3)*(U18&lt;=$BU$36))))</f>
        <v>0</v>
      </c>
      <c r="CF18" s="83"/>
      <c r="CG18" s="13" cm="1">
        <f t="array" ref="CG18">IF($B$11="",ISERROR(MATCH(W18,$AO$3:$AQ$3,0))*IF(OR(W18&lt;$M$3,W18&gt;$BU$36),0,INDEX($M$4:$N$10,WEEKDAY(W18,2),(W18&gt;=$M$3)*(W18&lt;$N$3)+2*(W18&gt;=$N$3)*(W18&lt;=$BU$36))),ISERROR(MATCH(W18,$AO$3:$AQ$3,0))*IF(OR(W18&lt;$M$3,W18&gt;$B$11),0,INDEX($M$4:$N$10,WEEKDAY(W18,2),(W18&gt;=$M$3)*(W18&lt;$N$3)+2*(W18&gt;=$N$3)*(W18&lt;=$BU$36))))</f>
        <v>0</v>
      </c>
      <c r="CH18" s="83"/>
      <c r="CI18" s="13" cm="1">
        <f t="array" ref="CI18">IF($B$11="",ISERROR(MATCH(Y18,$AO$3:$AQ$3,0))*IF(OR(Y18&lt;$M$3,Y18&gt;$BU$36),0,INDEX($M$4:$N$10,WEEKDAY(Y18,2),(Y18&gt;=$M$3)*(Y18&lt;$N$3)+2*(Y18&gt;=$N$3)*(Y18&lt;=$BU$36))),ISERROR(MATCH(Y18,$AO$3:$AQ$3,0))*IF(OR(Y18&lt;$M$3,Y18&gt;$B$11),0,INDEX($M$4:$N$10,WEEKDAY(Y18,2),(Y18&gt;=$M$3)*(Y18&lt;$N$3)+2*(Y18&gt;=$N$3)*(Y18&lt;=$BU$36))))</f>
        <v>4</v>
      </c>
      <c r="CJ18" s="83"/>
      <c r="CK18" s="13" cm="1">
        <f t="array" ref="CK18">IF($B$11="",ISERROR(MATCH(AA18,$AO$3:$AQ$3,0))*IF(OR(AA18&lt;$M$3,AA18&gt;$BU$36),0,INDEX($M$4:$N$10,WEEKDAY(AA18,2),(AA18&gt;=$M$3)*(AA18&lt;$N$3)+2*(AA18&gt;=$N$3)*(AA18&lt;=$BU$36))),ISERROR(MATCH(AA18,$AO$3:$AQ$3,0))*IF(OR(AA18&lt;$M$3,AA18&gt;$B$11),0,INDEX($M$4:$N$10,WEEKDAY(AA18,2),(AA18&gt;=$M$3)*(AA18&lt;$N$3)+2*(AA18&gt;=$N$3)*(AA18&lt;=$BU$36))))</f>
        <v>4</v>
      </c>
      <c r="CL18" s="83"/>
      <c r="CM18" s="13" cm="1">
        <f t="array" ref="CM18">IF($B$11="",ISERROR(MATCH(AC18,$AO$3:$AQ$3,0))*IF(OR(AC18&lt;$M$3,AC18&gt;$BU$36),0,INDEX($M$4:$N$10,WEEKDAY(AC18,2),(AC18&gt;=$M$3)*(AC18&lt;$N$3)+2*(AC18&gt;=$N$3)*(AC18&lt;=$BU$36))),ISERROR(MATCH(AC18,$AO$3:$AQ$3,0))*IF(OR(AC18&lt;$M$3,AC18&gt;$B$11),0,INDEX($M$4:$N$10,WEEKDAY(AC18,2),(AC18&gt;=$M$3)*(AC18&lt;$N$3)+2*(AC18&gt;=$N$3)*(AC18&lt;=$BU$36))))</f>
        <v>0</v>
      </c>
      <c r="CN18" s="83"/>
      <c r="CO18" s="13" cm="1">
        <f t="array" ref="CO18">IF($B$11="",ISERROR(MATCH(AE18,$AO$3:$AQ$3,0))*IF(OR(AE18&lt;$M$3,AE18&gt;$BU$36),0,INDEX($M$4:$N$10,WEEKDAY(AE18,2),(AE18&gt;=$M$3)*(AE18&lt;$N$3)+2*(AE18&gt;=$N$3)*(AE18&lt;=$BU$36))),ISERROR(MATCH(AE18,$AO$3:$AQ$3,0))*IF(OR(AE18&lt;$M$3,AE18&gt;$B$11),0,INDEX($M$4:$N$10,WEEKDAY(AE18,2),(AE18&gt;=$M$3)*(AE18&lt;$N$3)+2*(AE18&gt;=$N$3)*(AE18&lt;=$BU$36))))</f>
        <v>4</v>
      </c>
      <c r="CP18" s="83"/>
      <c r="CQ18" s="13" cm="1">
        <f t="array" ref="CQ18">IF($B$11="",ISERROR(MATCH(AG18,$AO$3:$AQ$3,0))*IF(OR(AG18&lt;$M$3,AG18&gt;$BU$36),0,INDEX($M$4:$N$10,WEEKDAY(AG18,2),(AG18&gt;=$M$3)*(AG18&lt;$N$3)+2*(AG18&gt;=$N$3)*(AG18&lt;=$BU$36))),ISERROR(MATCH(AG18,$AO$3:$AQ$3,0))*IF(OR(AG18&lt;$M$3,AG18&gt;$B$11),0,INDEX($M$4:$N$10,WEEKDAY(AG18,2),(AG18&gt;=$M$3)*(AG18&lt;$N$3)+2*(AG18&gt;=$N$3)*(AG18&lt;=$BU$36))))</f>
        <v>0</v>
      </c>
      <c r="CR18" s="83"/>
      <c r="CS18" s="13" cm="1">
        <f t="array" ref="CS18">IF($B$11="",ISERROR(MATCH(AI18,$AO$3:$AQ$3,0))*IF(OR(AI18&lt;$M$3,AI18&gt;$BU$36),0,INDEX($M$4:$N$10,WEEKDAY(AI18,2),(AI18&gt;=$M$3)*(AI18&lt;$N$3)+2*(AI18&gt;=$N$3)*(AI18&lt;=$BU$36))),ISERROR(MATCH(AI18,$AO$3:$AQ$3,0))*IF(OR(AI18&lt;$M$3,AI18&gt;$BU$36),0,INDEX($M$4:$N$10,WEEKDAY(AI18,2),(AI18&gt;=$M$3)*(AI18&lt;$N$3)+2*(AI18&gt;=$N$3)*(AI18&lt;=$BU$36))))</f>
        <v>4</v>
      </c>
      <c r="CT18" s="83"/>
      <c r="CU18" s="13" cm="1">
        <f t="array" ref="CU18">IF($B$11="",ISERROR(MATCH(AK18,$AO$3:$AQ$3,0))*IF(OR(AK18&lt;$M$3,AK18&gt;$BU$36),0,INDEX($M$4:$N$10,WEEKDAY(AK18,2),(AK18&gt;=$M$3)*(AK18&lt;$N$3)+2*(AK18&gt;=$N$3)*(AK18&lt;=$BU$36))),ISERROR(MATCH(AK18,$AO$3:$AQ$3,0))*IF(OR(AK18&lt;$M$3,AK18&gt;$B$11),0,INDEX($M$4:$N$10,WEEKDAY(AK18,2),(AK18&gt;=$M$3)*(AK18&lt;$N$3)+2*(AK18&gt;=$N$3)*(AK18&lt;=$BU$36))))</f>
        <v>4</v>
      </c>
      <c r="CV18" s="83"/>
      <c r="CW18" s="13" cm="1">
        <f t="array" ref="CW18">IF($B$11="",ISERROR(MATCH(AM18,$AO$3:$AQ$3,0))*IF(OR(AM18&lt;$M$3,AM18&gt;$BU$36),0,INDEX($M$4:$N$10,WEEKDAY(AM18,2),(AM18&gt;=$M$3)*(AM18&lt;$N$3)+2*(AM18&gt;=$N$3)*(AM18&lt;=$BU$36))),ISERROR(MATCH(AM18,$AO$3:$AQ$3,0))*IF(OR(AM18&lt;$M$3,AM18&gt;$B$11),0,INDEX($M$4:$N$10,WEEKDAY(AM18,2),(AM18&gt;=$M$3)*(AM18&lt;$N$3)+2*(AM18&gt;=$N$3)*(AM18&lt;=$BU$36))))</f>
        <v>0</v>
      </c>
      <c r="CX18" s="84"/>
    </row>
    <row r="19" spans="1:102" ht="14.45" customHeight="1" x14ac:dyDescent="0.25">
      <c r="A19" s="29"/>
      <c r="B19" s="315"/>
      <c r="C19" s="316"/>
      <c r="D19" s="30" t="str" cm="1">
        <f t="array" ref="D19">IF($D$4="",IF(B19="","",SUMPRODUCT(($Q$2:$AM$32&gt;=A19)*($Q$2:$AM$32&lt;=B19)*($CA$2:$CW$32&gt;0))),IF(B19="","",SUMPRODUCT(($Q$2:$AM$32&gt;=A19)*($Q$2:$AM$32&lt;=B19)*($AZ$2:$BV$32&gt;0))))</f>
        <v/>
      </c>
      <c r="G19" s="312">
        <f>DATE($A$1,1,1)</f>
        <v>44562</v>
      </c>
      <c r="H19" s="313"/>
      <c r="I19" s="82">
        <f>COUNTIF($AZ$2:$AZ$32,"&gt;0")</f>
        <v>0</v>
      </c>
      <c r="J19" s="35">
        <f>IF($D$4="",SUM($CA$2:$CA$32),SUM($AZ$2:$AZ$32))</f>
        <v>0</v>
      </c>
      <c r="K19" s="34"/>
      <c r="L19" s="32"/>
      <c r="M19" s="36"/>
      <c r="N19" s="37">
        <f>IF($D$4="",(MAX(MIN(EDATE(G19,1),$N$3)-MAX(G19,$M$3),0))/(EDATE(G19,1)-G19)*($D$6*$J19+$H$6)+MAX(MIN(EDATE(G19,1),$BU$36)-MAX(G19,$N$3),0)/(EDATE(G19,1)-G19)*($D$7*$J19+$H$7),(MAX(MIN(EDATE(G19,1),$N$3)-MAX(G19,$M$3),0))/(EDATE(G19,1)-G19)*($D$4+$H$4)+MAX(MIN(EDATE(G19,1),$BU$36)-MAX(G19,$N$3),0)/(EDATE(G19,1)-G19)*($D$5+$H$5))</f>
        <v>0</v>
      </c>
      <c r="O19" s="76" t="s">
        <v>100</v>
      </c>
      <c r="P19" s="11">
        <f t="shared" si="1"/>
        <v>44579</v>
      </c>
      <c r="Q19" s="12">
        <f t="shared" si="5"/>
        <v>44579</v>
      </c>
      <c r="R19" s="11">
        <f t="shared" si="5"/>
        <v>44610</v>
      </c>
      <c r="S19" s="12">
        <f t="shared" si="4"/>
        <v>44610</v>
      </c>
      <c r="T19" s="11">
        <f t="shared" si="4"/>
        <v>44638</v>
      </c>
      <c r="U19" s="12">
        <f t="shared" si="4"/>
        <v>44638</v>
      </c>
      <c r="V19" s="11">
        <f t="shared" si="4"/>
        <v>44669</v>
      </c>
      <c r="W19" s="12">
        <f t="shared" si="4"/>
        <v>44669</v>
      </c>
      <c r="X19" s="11">
        <f t="shared" si="4"/>
        <v>44699</v>
      </c>
      <c r="Y19" s="12">
        <f t="shared" si="4"/>
        <v>44699</v>
      </c>
      <c r="Z19" s="11">
        <f t="shared" si="4"/>
        <v>44730</v>
      </c>
      <c r="AA19" s="12">
        <f t="shared" si="4"/>
        <v>44730</v>
      </c>
      <c r="AB19" s="11">
        <f t="shared" si="4"/>
        <v>44760</v>
      </c>
      <c r="AC19" s="12">
        <f t="shared" si="4"/>
        <v>44760</v>
      </c>
      <c r="AD19" s="11">
        <f t="shared" si="4"/>
        <v>44791</v>
      </c>
      <c r="AE19" s="12">
        <f t="shared" si="4"/>
        <v>44791</v>
      </c>
      <c r="AF19" s="11">
        <f t="shared" si="4"/>
        <v>44822</v>
      </c>
      <c r="AG19" s="12">
        <f t="shared" si="4"/>
        <v>44822</v>
      </c>
      <c r="AH19" s="11">
        <f t="shared" si="4"/>
        <v>44852</v>
      </c>
      <c r="AI19" s="12">
        <f t="shared" si="4"/>
        <v>44852</v>
      </c>
      <c r="AJ19" s="11">
        <f t="shared" si="4"/>
        <v>44883</v>
      </c>
      <c r="AK19" s="12">
        <f t="shared" si="4"/>
        <v>44883</v>
      </c>
      <c r="AL19" s="11">
        <f t="shared" si="4"/>
        <v>44913</v>
      </c>
      <c r="AM19" s="12">
        <f t="shared" si="4"/>
        <v>44913</v>
      </c>
      <c r="AO19" s="308"/>
      <c r="AP19" s="308"/>
      <c r="AQ19" s="308"/>
      <c r="AR19" s="308"/>
      <c r="AT19" s="323"/>
      <c r="AU19" s="323"/>
      <c r="AV19" s="323"/>
      <c r="AW19" s="323"/>
      <c r="AY19" s="162"/>
      <c r="AZ19" s="13" cm="1">
        <f t="array" ref="AZ19">IF($B$11="",ISERROR(MATCH(Q19,[1]Feiertage!$A$8:$A$19,0))*IF(OR(Q19&lt;$M$3,Q19&gt;$BU$36),0,INDEX($M$4:$N$10,WEEKDAY(Q19,2),(Q19&gt;=$M$3)*(Q19&lt;$N$3)+2*(Q19&gt;=$N$3)*(Q19&lt;=$BU$36))),ISERROR(MATCH(Q19,[1]Feiertage!$A$8:$A$19,0))*IF(OR(Q19&lt;$M$3,Q19&gt;$B$11),0,INDEX($M$4:$N$10,WEEKDAY(Q19,2),(Q19&gt;=$M$3)*(Q19&lt;$N$3)+2*(Q19&gt;=$N$3)*(Q19&lt;=$BU$36))))</f>
        <v>0</v>
      </c>
      <c r="BA19" s="83"/>
      <c r="BB19" s="13" cm="1">
        <f t="array" ref="BB19">IF($B$11="",ISERROR(MATCH(S19,[1]Feiertage!$A$8:$A$19,0))*IF(OR(S19&lt;$M$3,S19&gt;$BU$36),0,INDEX($M$4:$N$10,WEEKDAY(S19,2),(S19&gt;=$M$3)*(S19&lt;$N$3)+2*(S19&gt;=$N$3)*(S19&lt;=$BU$36))),ISERROR(MATCH(S19,[1]Feiertage!$A$8:$A$19,0))*IF(OR(S19&lt;$M$3,S19&gt;$B$11),0,INDEX($M$4:$N$10,WEEKDAY(S19,2),(S19&gt;=$M$3)*(S19&lt;$N$3)+2*(S19&gt;=$N$3)*(S19&lt;=$BU$36))))</f>
        <v>0</v>
      </c>
      <c r="BC19" s="83"/>
      <c r="BD19" s="13" cm="1">
        <f t="array" ref="BD19">IF($B$11="",ISERROR(MATCH(U19,[1]Feiertage!$A$8:$A$19,0))*IF(OR(U19&lt;$M$3,U19&gt;$BU$36),0,INDEX($M$4:$N$10,WEEKDAY(U19,2),(U19&gt;=$M$3)*(U19&lt;$N$3)+2*(U19&gt;=$N$3)*(U19&lt;=$BU$36))),ISERROR(MATCH(U19,[1]Feiertage!$A$8:$A$19,0))*IF(OR(U19&lt;$M$3,U19&gt;$B$11),0,INDEX($M$4:$N$10,WEEKDAY(U19,2),(U19&gt;=$M$3)*(U19&lt;$N$3)+2*(U19&gt;=$N$3)*(U19&lt;=$BU$36))))</f>
        <v>0</v>
      </c>
      <c r="BE19" s="83"/>
      <c r="BF19" s="13" cm="1">
        <f t="array" ref="BF19">IF($B$11="",ISERROR(MATCH(W19,[1]Feiertage!$A$8:$A$19,0))*IF(OR(W19&lt;$M$3,W19&gt;$BU$36),0,INDEX($M$4:$N$10,WEEKDAY(W19,2),(W19&gt;=$M$3)*(W19&lt;$N$3)+2*(W19&gt;=$N$3)*(W19&lt;=$BU$36))),ISERROR(MATCH(W19,[1]Feiertage!$A$8:$A$19,0))*IF(OR(W19&lt;$M$3,W19&gt;$B$11),0,INDEX($M$4:$N$10,WEEKDAY(W19,2),(W19&gt;=$M$3)*(W19&lt;$N$3)+2*(W19&gt;=$N$3)*(W19&lt;=$BU$36))))</f>
        <v>0</v>
      </c>
      <c r="BG19" s="83"/>
      <c r="BH19" s="13" cm="1">
        <f t="array" ref="BH19">IF($B$11="",ISERROR(MATCH(Y19,[1]Feiertage!$A$8:$A$19,0))*IF(OR(Y19&lt;$M$3,Y19&gt;$BU$36),0,INDEX($M$4:$N$10,WEEKDAY(Y19,2),(Y19&gt;=$M$3)*(Y19&lt;$N$3)+2*(Y19&gt;=$N$3)*(Y19&lt;=$BU$36))),ISERROR(MATCH(Y19,[1]Feiertage!$A$8:$A$19,0))*IF(OR(Y19&lt;$M$3,Y19&gt;$B$11),0,INDEX($M$4:$N$10,WEEKDAY(Y19,2),(Y19&gt;=$M$3)*(Y19&lt;$N$3)+2*(Y19&gt;=$N$3)*(Y19&lt;=$BU$36))))</f>
        <v>4</v>
      </c>
      <c r="BI19" s="83"/>
      <c r="BJ19" s="13" cm="1">
        <f t="array" ref="BJ19">IF($B$11="",ISERROR(MATCH(AA19,[1]Feiertage!$A$8:$A$19,0))*IF(OR(AA19&lt;$M$3,AA19&gt;$BU$36),0,INDEX($M$4:$N$10,WEEKDAY(AA19,2),(AA19&gt;=$M$3)*(AA19&lt;$N$3)+2*(AA19&gt;=$N$3)*(AA19&lt;=$BU$36))),ISERROR(MATCH(AA19,[1]Feiertage!$A$8:$A$19,0))*IF(OR(AA19&lt;$M$3,AA19&gt;$B$11),0,INDEX($M$4:$N$10,WEEKDAY(AA19,2),(AA19&gt;=$M$3)*(AA19&lt;$N$3)+2*(AA19&gt;=$N$3)*(AA19&lt;=$BU$36))))</f>
        <v>0</v>
      </c>
      <c r="BK19" s="83"/>
      <c r="BL19" s="13" cm="1">
        <f t="array" ref="BL19">IF($B$11="",ISERROR(MATCH(AC19,[1]Feiertage!$A$8:$A$19,0))*IF(OR(AC19&lt;$M$3,AC19&gt;$BU$36),0,INDEX($M$4:$N$10,WEEKDAY(AC19,2),(AC19&gt;=$M$3)*(AC19&lt;$N$3)+2*(AC19&gt;=$N$3)*(AC19&lt;=$BU$36))),ISERROR(MATCH(AC19,[1]Feiertage!$A$8:$A$19,0))*IF(OR(AC19&lt;$M$3,AC19&gt;$B$11),0,INDEX($M$4:$N$10,WEEKDAY(AC19,2),(AC19&gt;=$M$3)*(AC19&lt;$N$3)+2*(AC19&gt;=$N$3)*(AC19&lt;=$BU$36))))</f>
        <v>4</v>
      </c>
      <c r="BM19" s="83"/>
      <c r="BN19" s="13" cm="1">
        <f t="array" ref="BN19">IF($B$11="",ISERROR(MATCH(AE19,[1]Feiertage!$A$8:$A$19,0))*IF(OR(AE19&lt;$M$3,AE19&gt;$BU$36),0,INDEX($M$4:$N$10,WEEKDAY(AE19,2),(AE19&gt;=$M$3)*(AE19&lt;$N$3)+2*(AE19&gt;=$N$3)*(AE19&lt;=$BU$36))),ISERROR(MATCH(AE19,[1]Feiertage!$A$8:$A$19,0))*IF(OR(AE19&lt;$M$3,AE19&gt;$B$11),0,INDEX($M$4:$N$10,WEEKDAY(AE19,2),(AE19&gt;=$M$3)*(AE19&lt;$N$3)+2*(AE19&gt;=$N$3)*(AE19&lt;=$BU$36))))</f>
        <v>4</v>
      </c>
      <c r="BO19" s="83"/>
      <c r="BP19" s="13" cm="1">
        <f t="array" ref="BP19">IF($B$11="",ISERROR(MATCH(AG19,[1]Feiertage!$A$8:$A$19,0))*IF(OR(AG19&lt;$M$3,AG19&gt;$BU$36),0,INDEX($M$4:$N$10,WEEKDAY(AG19,2),(AG19&gt;=$M$3)*(AG19&lt;$N$3)+2*(AG19&gt;=$N$3)*(AG19&lt;=$BU$36))),ISERROR(MATCH(AG19,[1]Feiertage!$A$8:$A$19,0))*IF(OR(AG19&lt;$M$3,AG19&gt;$B$11),0,INDEX($M$4:$N$10,WEEKDAY(AG19,2),(AG19&gt;=$M$3)*(AG19&lt;$N$3)+2*(AG19&gt;=$N$3)*(AG19&lt;=$BU$36))))</f>
        <v>0</v>
      </c>
      <c r="BQ19" s="83"/>
      <c r="BR19" s="13" cm="1">
        <f t="array" ref="BR19">IF($B$11="",ISERROR(MATCH(AI19,[1]Feiertage!$A$8:$A$19,0))*IF(OR(AI19&lt;$M$3,AI19&gt;$BU$36),0,INDEX($M$4:$N$10,WEEKDAY(AI19,2),(AI19&gt;=$M$3)*(AI19&lt;$N$3)+2*(AI19&gt;=$N$3)*(AI19&lt;=$BU$36))),ISERROR(MATCH(AI19,[1]Feiertage!$A$8:$A$19,0))*IF(OR(AI19&lt;$M$3,AI19&gt;$B$11),0,INDEX($M$4:$N$10,WEEKDAY(AI19,2),(AI19&gt;=$M$3)*(AI19&lt;$N$3)+2*(AI19&gt;=$N$3)*(AI19&lt;=$BU$36))))</f>
        <v>4</v>
      </c>
      <c r="BS19" s="83"/>
      <c r="BT19" s="13" cm="1">
        <f t="array" ref="BT19">IF($B$11="",ISERROR(MATCH(AK19,[1]Feiertage!$A$8:$A$19,0))*IF(OR(AK19&lt;$M$3,AK19&gt;$BU$36),0,INDEX($M$4:$N$10,WEEKDAY(AK19,2),(AK19&gt;=$M$3)*(AK19&lt;$N$3)+2*(AK19&gt;=$N$3)*(AK19&lt;=$BU$36))),ISERROR(MATCH(AK19,[1]Feiertage!$A$8:$A$19,0))*IF(OR(AK19&lt;$M$3,AK19&gt;$B$11),0,INDEX($M$4:$N$10,WEEKDAY(AK19,2),(AK19&gt;=$M$3)*(AK19&lt;$N$3)+2*(AK19&gt;=$N$3)*(AK19&lt;=$BU$36))))</f>
        <v>4</v>
      </c>
      <c r="BU19" s="83"/>
      <c r="BV19" s="13" cm="1">
        <f t="array" ref="BV19">IF($B$11="",ISERROR(MATCH(AM19,[1]Feiertage!$A$8:$A$19,0))*IF(OR(AM19&lt;$M$3,AM19&gt;$BU$36),0,INDEX($M$4:$N$10,WEEKDAY(AM19,2),(AM19&gt;=$M$3)*(AM19&lt;$N$3)+2*(AM19&gt;=$N$3)*(AM19&lt;=$BU$36))),ISERROR(MATCH(AM19,[1]Feiertage!$A$8:$A$19,0))*IF(OR(AM19&lt;$M$3,AM19&gt;$B$11),0,INDEX($M$4:$N$10,WEEKDAY(AM19,2),(AM19&gt;=$M$3)*(AM19&lt;$N$3)+2*(AM19&gt;=$N$3)*(AM19&lt;=$BU$36))))</f>
        <v>0</v>
      </c>
      <c r="BW19" s="84"/>
      <c r="BZ19" s="162"/>
      <c r="CA19" s="13" cm="1">
        <f t="array" ref="CA19">IF($B$11="",ISERROR(MATCH(Q19,$AO$3:$AQ$3,0))*IF(OR(Q19&lt;$M$3,Q19&gt;$BU$36),0,INDEX($M$4:$N$10,WEEKDAY(Q19,2),(Q19&gt;=$M$3)*(Q19&lt;$N$3)+2*(Q19&gt;=$N$3)*(Q19&lt;=$BU$36))),ISERROR(MATCH(Q19,$AO$3:$AQ$3,0))*IF(OR(Q19&lt;$M$3,Q19&gt;$B$11),0,INDEX($M$4:$N$10,WEEKDAY(Q19,2),(Q19&gt;=$M$3)*(Q19&lt;$N$3)+2*(Q19&gt;=$N$3)*(Q19&lt;=$BU$36))))</f>
        <v>0</v>
      </c>
      <c r="CB19" s="83"/>
      <c r="CC19" s="13" cm="1">
        <f t="array" ref="CC19">IF($B$11="",ISERROR(MATCH(S19,$AO$3:$AQ$3,0))*IF(OR(S19&lt;$M$3,S19&gt;$BU$36),0,INDEX($M$4:$N$10,WEEKDAY(S19,2),(S19&gt;=$M$3)*(S19&lt;$N$3)+2*(S19&gt;=$N$3)*(S19&lt;=$BU$36))),ISERROR(MATCH(S19,$AO$3:$AQ$3,0))*IF(OR(S19&lt;$M$3,S19&gt;$B$11),0,INDEX($M$4:$N$10,WEEKDAY(S19,2),(S19&gt;=$M$3)*(S19&lt;$N$3)+2*(S19&gt;=$N$3)*(S19&lt;=$BU$36))))</f>
        <v>0</v>
      </c>
      <c r="CD19" s="83"/>
      <c r="CE19" s="13" cm="1">
        <f t="array" ref="CE19">IF($B$11="",ISERROR(MATCH(U19,$AO$3:$AQ$3,0))*IF(OR(U19&lt;$M$3,U19&gt;$BU$36),0,INDEX($M$4:$N$10,WEEKDAY(U19,2),(U19&gt;=$M$3)*(U19&lt;$N$3)+2*(U19&gt;=$N$3)*(U19&lt;=$BU$36))),ISERROR(MATCH(U19,$AO$3:$AQ$3,0))*IF(OR(U19&lt;$M$3,U19&gt;$B$11),0,INDEX($M$4:$N$10,WEEKDAY(U19,2),(U19&gt;=$M$3)*(U19&lt;$N$3)+2*(U19&gt;=$N$3)*(U19&lt;=$BU$36))))</f>
        <v>0</v>
      </c>
      <c r="CF19" s="83"/>
      <c r="CG19" s="13" cm="1">
        <f t="array" ref="CG19">IF($B$11="",ISERROR(MATCH(W19,$AO$3:$AQ$3,0))*IF(OR(W19&lt;$M$3,W19&gt;$BU$36),0,INDEX($M$4:$N$10,WEEKDAY(W19,2),(W19&gt;=$M$3)*(W19&lt;$N$3)+2*(W19&gt;=$N$3)*(W19&lt;=$BU$36))),ISERROR(MATCH(W19,$AO$3:$AQ$3,0))*IF(OR(W19&lt;$M$3,W19&gt;$B$11),0,INDEX($M$4:$N$10,WEEKDAY(W19,2),(W19&gt;=$M$3)*(W19&lt;$N$3)+2*(W19&gt;=$N$3)*(W19&lt;=$BU$36))))</f>
        <v>4</v>
      </c>
      <c r="CH19" s="83"/>
      <c r="CI19" s="13" cm="1">
        <f t="array" ref="CI19">IF($B$11="",ISERROR(MATCH(Y19,$AO$3:$AQ$3,0))*IF(OR(Y19&lt;$M$3,Y19&gt;$BU$36),0,INDEX($M$4:$N$10,WEEKDAY(Y19,2),(Y19&gt;=$M$3)*(Y19&lt;$N$3)+2*(Y19&gt;=$N$3)*(Y19&lt;=$BU$36))),ISERROR(MATCH(Y19,$AO$3:$AQ$3,0))*IF(OR(Y19&lt;$M$3,Y19&gt;$B$11),0,INDEX($M$4:$N$10,WEEKDAY(Y19,2),(Y19&gt;=$M$3)*(Y19&lt;$N$3)+2*(Y19&gt;=$N$3)*(Y19&lt;=$BU$36))))</f>
        <v>4</v>
      </c>
      <c r="CJ19" s="83"/>
      <c r="CK19" s="13" cm="1">
        <f t="array" ref="CK19">IF($B$11="",ISERROR(MATCH(AA19,$AO$3:$AQ$3,0))*IF(OR(AA19&lt;$M$3,AA19&gt;$BU$36),0,INDEX($M$4:$N$10,WEEKDAY(AA19,2),(AA19&gt;=$M$3)*(AA19&lt;$N$3)+2*(AA19&gt;=$N$3)*(AA19&lt;=$BU$36))),ISERROR(MATCH(AA19,$AO$3:$AQ$3,0))*IF(OR(AA19&lt;$M$3,AA19&gt;$B$11),0,INDEX($M$4:$N$10,WEEKDAY(AA19,2),(AA19&gt;=$M$3)*(AA19&lt;$N$3)+2*(AA19&gt;=$N$3)*(AA19&lt;=$BU$36))))</f>
        <v>0</v>
      </c>
      <c r="CL19" s="83"/>
      <c r="CM19" s="13" cm="1">
        <f t="array" ref="CM19">IF($B$11="",ISERROR(MATCH(AC19,$AO$3:$AQ$3,0))*IF(OR(AC19&lt;$M$3,AC19&gt;$BU$36),0,INDEX($M$4:$N$10,WEEKDAY(AC19,2),(AC19&gt;=$M$3)*(AC19&lt;$N$3)+2*(AC19&gt;=$N$3)*(AC19&lt;=$BU$36))),ISERROR(MATCH(AC19,$AO$3:$AQ$3,0))*IF(OR(AC19&lt;$M$3,AC19&gt;$B$11),0,INDEX($M$4:$N$10,WEEKDAY(AC19,2),(AC19&gt;=$M$3)*(AC19&lt;$N$3)+2*(AC19&gt;=$N$3)*(AC19&lt;=$BU$36))))</f>
        <v>4</v>
      </c>
      <c r="CN19" s="83"/>
      <c r="CO19" s="13" cm="1">
        <f t="array" ref="CO19">IF($B$11="",ISERROR(MATCH(AE19,$AO$3:$AQ$3,0))*IF(OR(AE19&lt;$M$3,AE19&gt;$BU$36),0,INDEX($M$4:$N$10,WEEKDAY(AE19,2),(AE19&gt;=$M$3)*(AE19&lt;$N$3)+2*(AE19&gt;=$N$3)*(AE19&lt;=$BU$36))),ISERROR(MATCH(AE19,$AO$3:$AQ$3,0))*IF(OR(AE19&lt;$M$3,AE19&gt;$B$11),0,INDEX($M$4:$N$10,WEEKDAY(AE19,2),(AE19&gt;=$M$3)*(AE19&lt;$N$3)+2*(AE19&gt;=$N$3)*(AE19&lt;=$BU$36))))</f>
        <v>4</v>
      </c>
      <c r="CP19" s="83"/>
      <c r="CQ19" s="13" cm="1">
        <f t="array" ref="CQ19">IF($B$11="",ISERROR(MATCH(AG19,$AO$3:$AQ$3,0))*IF(OR(AG19&lt;$M$3,AG19&gt;$BU$36),0,INDEX($M$4:$N$10,WEEKDAY(AG19,2),(AG19&gt;=$M$3)*(AG19&lt;$N$3)+2*(AG19&gt;=$N$3)*(AG19&lt;=$BU$36))),ISERROR(MATCH(AG19,$AO$3:$AQ$3,0))*IF(OR(AG19&lt;$M$3,AG19&gt;$B$11),0,INDEX($M$4:$N$10,WEEKDAY(AG19,2),(AG19&gt;=$M$3)*(AG19&lt;$N$3)+2*(AG19&gt;=$N$3)*(AG19&lt;=$BU$36))))</f>
        <v>0</v>
      </c>
      <c r="CR19" s="83"/>
      <c r="CS19" s="13" cm="1">
        <f t="array" ref="CS19">IF($B$11="",ISERROR(MATCH(AI19,$AO$3:$AQ$3,0))*IF(OR(AI19&lt;$M$3,AI19&gt;$BU$36),0,INDEX($M$4:$N$10,WEEKDAY(AI19,2),(AI19&gt;=$M$3)*(AI19&lt;$N$3)+2*(AI19&gt;=$N$3)*(AI19&lt;=$BU$36))),ISERROR(MATCH(AI19,$AO$3:$AQ$3,0))*IF(OR(AI19&lt;$M$3,AI19&gt;$BU$36),0,INDEX($M$4:$N$10,WEEKDAY(AI19,2),(AI19&gt;=$M$3)*(AI19&lt;$N$3)+2*(AI19&gt;=$N$3)*(AI19&lt;=$BU$36))))</f>
        <v>4</v>
      </c>
      <c r="CT19" s="83"/>
      <c r="CU19" s="13" cm="1">
        <f t="array" ref="CU19">IF($B$11="",ISERROR(MATCH(AK19,$AO$3:$AQ$3,0))*IF(OR(AK19&lt;$M$3,AK19&gt;$BU$36),0,INDEX($M$4:$N$10,WEEKDAY(AK19,2),(AK19&gt;=$M$3)*(AK19&lt;$N$3)+2*(AK19&gt;=$N$3)*(AK19&lt;=$BU$36))),ISERROR(MATCH(AK19,$AO$3:$AQ$3,0))*IF(OR(AK19&lt;$M$3,AK19&gt;$B$11),0,INDEX($M$4:$N$10,WEEKDAY(AK19,2),(AK19&gt;=$M$3)*(AK19&lt;$N$3)+2*(AK19&gt;=$N$3)*(AK19&lt;=$BU$36))))</f>
        <v>4</v>
      </c>
      <c r="CV19" s="83"/>
      <c r="CW19" s="13" cm="1">
        <f t="array" ref="CW19">IF($B$11="",ISERROR(MATCH(AM19,$AO$3:$AQ$3,0))*IF(OR(AM19&lt;$M$3,AM19&gt;$BU$36),0,INDEX($M$4:$N$10,WEEKDAY(AM19,2),(AM19&gt;=$M$3)*(AM19&lt;$N$3)+2*(AM19&gt;=$N$3)*(AM19&lt;=$BU$36))),ISERROR(MATCH(AM19,$AO$3:$AQ$3,0))*IF(OR(AM19&lt;$M$3,AM19&gt;$B$11),0,INDEX($M$4:$N$10,WEEKDAY(AM19,2),(AM19&gt;=$M$3)*(AM19&lt;$N$3)+2*(AM19&gt;=$N$3)*(AM19&lt;=$BU$36))))</f>
        <v>0</v>
      </c>
      <c r="CX19" s="84"/>
    </row>
    <row r="20" spans="1:102" ht="14.45" customHeight="1" x14ac:dyDescent="0.25">
      <c r="A20" s="29"/>
      <c r="B20" s="315"/>
      <c r="C20" s="316"/>
      <c r="D20" s="30" t="str" cm="1">
        <f t="array" ref="D20">IF($D$4="",IF(B20="","",SUMPRODUCT(($Q$2:$AM$32&gt;=A20)*($Q$2:$AM$32&lt;=B20)*($CA$2:$CW$32&gt;0))),IF(B20="","",SUMPRODUCT(($Q$2:$AM$32&gt;=A20)*($Q$2:$AM$32&lt;=B20)*($AZ$2:$BV$32&gt;0))))</f>
        <v/>
      </c>
      <c r="G20" s="312">
        <f>DATE($A$1,2,1)</f>
        <v>44593</v>
      </c>
      <c r="H20" s="313"/>
      <c r="I20" s="82">
        <f>COUNTIF($BB$2:$BB$32,"&gt;0")</f>
        <v>0</v>
      </c>
      <c r="J20" s="35">
        <f>IF($D$4="",SUM($CC$2:$CC$32),SUM($BB$2:$BB$32))</f>
        <v>0</v>
      </c>
      <c r="K20" s="34"/>
      <c r="L20" s="32"/>
      <c r="M20" s="36"/>
      <c r="N20" s="37">
        <f t="shared" ref="N20:N21" si="6">IF($D$4="",(MAX(MIN(EDATE(G20,1),$N$3)-MAX(G20,$M$3),0))/(EDATE(G20,1)-G20)*($D$6*$J20+$H$6)+MAX(MIN(EDATE(G20,1),$BU$36)-MAX(G20,$N$3),0)/(EDATE(G20,1)-G20)*($D$7*$J20+$H$7),(MAX(MIN(EDATE(G20,1),$N$3)-MAX(G20,$M$3),0))/(EDATE(G20,1)-G20)*($D$4+$H$4)+MAX(MIN(EDATE(G20,1),$BU$36)-MAX(G20,$N$3),0)/(EDATE(G20,1)-G20)*($D$5+$H$5))</f>
        <v>0</v>
      </c>
      <c r="O20" s="76"/>
      <c r="P20" s="11">
        <f t="shared" si="1"/>
        <v>44580</v>
      </c>
      <c r="Q20" s="12">
        <f t="shared" si="5"/>
        <v>44580</v>
      </c>
      <c r="R20" s="11">
        <f t="shared" si="5"/>
        <v>44611</v>
      </c>
      <c r="S20" s="12">
        <f t="shared" si="4"/>
        <v>44611</v>
      </c>
      <c r="T20" s="11">
        <f t="shared" si="4"/>
        <v>44639</v>
      </c>
      <c r="U20" s="12">
        <f t="shared" si="4"/>
        <v>44639</v>
      </c>
      <c r="V20" s="11">
        <f t="shared" si="4"/>
        <v>44670</v>
      </c>
      <c r="W20" s="12">
        <f t="shared" si="4"/>
        <v>44670</v>
      </c>
      <c r="X20" s="11">
        <f t="shared" si="4"/>
        <v>44700</v>
      </c>
      <c r="Y20" s="12">
        <f t="shared" si="4"/>
        <v>44700</v>
      </c>
      <c r="Z20" s="11">
        <f t="shared" si="4"/>
        <v>44731</v>
      </c>
      <c r="AA20" s="12">
        <f t="shared" si="4"/>
        <v>44731</v>
      </c>
      <c r="AB20" s="11">
        <f t="shared" si="4"/>
        <v>44761</v>
      </c>
      <c r="AC20" s="12">
        <f t="shared" si="4"/>
        <v>44761</v>
      </c>
      <c r="AD20" s="11">
        <f t="shared" si="4"/>
        <v>44792</v>
      </c>
      <c r="AE20" s="12">
        <f t="shared" si="4"/>
        <v>44792</v>
      </c>
      <c r="AF20" s="11">
        <f t="shared" si="4"/>
        <v>44823</v>
      </c>
      <c r="AG20" s="12">
        <f t="shared" si="4"/>
        <v>44823</v>
      </c>
      <c r="AH20" s="11">
        <f t="shared" si="4"/>
        <v>44853</v>
      </c>
      <c r="AI20" s="12">
        <f t="shared" si="4"/>
        <v>44853</v>
      </c>
      <c r="AJ20" s="11">
        <f t="shared" si="4"/>
        <v>44884</v>
      </c>
      <c r="AK20" s="12">
        <f t="shared" si="4"/>
        <v>44884</v>
      </c>
      <c r="AL20" s="11">
        <f t="shared" si="4"/>
        <v>44914</v>
      </c>
      <c r="AM20" s="12">
        <f t="shared" si="4"/>
        <v>44914</v>
      </c>
      <c r="AO20" s="303"/>
      <c r="AP20" s="303"/>
      <c r="AQ20" s="303"/>
      <c r="AR20" s="303"/>
      <c r="AT20" s="322"/>
      <c r="AU20" s="322"/>
      <c r="AV20" s="322"/>
      <c r="AW20" s="322"/>
      <c r="AY20" s="162"/>
      <c r="AZ20" s="13" cm="1">
        <f t="array" ref="AZ20">IF($B$11="",ISERROR(MATCH(Q20,[1]Feiertage!$A$8:$A$19,0))*IF(OR(Q20&lt;$M$3,Q20&gt;$BU$36),0,INDEX($M$4:$N$10,WEEKDAY(Q20,2),(Q20&gt;=$M$3)*(Q20&lt;$N$3)+2*(Q20&gt;=$N$3)*(Q20&lt;=$BU$36))),ISERROR(MATCH(Q20,[1]Feiertage!$A$8:$A$19,0))*IF(OR(Q20&lt;$M$3,Q20&gt;$B$11),0,INDEX($M$4:$N$10,WEEKDAY(Q20,2),(Q20&gt;=$M$3)*(Q20&lt;$N$3)+2*(Q20&gt;=$N$3)*(Q20&lt;=$BU$36))))</f>
        <v>0</v>
      </c>
      <c r="BA20" s="83"/>
      <c r="BB20" s="13" cm="1">
        <f t="array" ref="BB20">IF($B$11="",ISERROR(MATCH(S20,[1]Feiertage!$A$8:$A$19,0))*IF(OR(S20&lt;$M$3,S20&gt;$BU$36),0,INDEX($M$4:$N$10,WEEKDAY(S20,2),(S20&gt;=$M$3)*(S20&lt;$N$3)+2*(S20&gt;=$N$3)*(S20&lt;=$BU$36))),ISERROR(MATCH(S20,[1]Feiertage!$A$8:$A$19,0))*IF(OR(S20&lt;$M$3,S20&gt;$B$11),0,INDEX($M$4:$N$10,WEEKDAY(S20,2),(S20&gt;=$M$3)*(S20&lt;$N$3)+2*(S20&gt;=$N$3)*(S20&lt;=$BU$36))))</f>
        <v>0</v>
      </c>
      <c r="BC20" s="83"/>
      <c r="BD20" s="13" cm="1">
        <f t="array" ref="BD20">IF($B$11="",ISERROR(MATCH(U20,[1]Feiertage!$A$8:$A$19,0))*IF(OR(U20&lt;$M$3,U20&gt;$BU$36),0,INDEX($M$4:$N$10,WEEKDAY(U20,2),(U20&gt;=$M$3)*(U20&lt;$N$3)+2*(U20&gt;=$N$3)*(U20&lt;=$BU$36))),ISERROR(MATCH(U20,[1]Feiertage!$A$8:$A$19,0))*IF(OR(U20&lt;$M$3,U20&gt;$B$11),0,INDEX($M$4:$N$10,WEEKDAY(U20,2),(U20&gt;=$M$3)*(U20&lt;$N$3)+2*(U20&gt;=$N$3)*(U20&lt;=$BU$36))))</f>
        <v>0</v>
      </c>
      <c r="BE20" s="83"/>
      <c r="BF20" s="13" cm="1">
        <f t="array" ref="BF20">IF($B$11="",ISERROR(MATCH(W20,[1]Feiertage!$A$8:$A$19,0))*IF(OR(W20&lt;$M$3,W20&gt;$BU$36),0,INDEX($M$4:$N$10,WEEKDAY(W20,2),(W20&gt;=$M$3)*(W20&lt;$N$3)+2*(W20&gt;=$N$3)*(W20&lt;=$BU$36))),ISERROR(MATCH(W20,[1]Feiertage!$A$8:$A$19,0))*IF(OR(W20&lt;$M$3,W20&gt;$B$11),0,INDEX($M$4:$N$10,WEEKDAY(W20,2),(W20&gt;=$M$3)*(W20&lt;$N$3)+2*(W20&gt;=$N$3)*(W20&lt;=$BU$36))))</f>
        <v>4</v>
      </c>
      <c r="BG20" s="83"/>
      <c r="BH20" s="13" cm="1">
        <f t="array" ref="BH20">IF($B$11="",ISERROR(MATCH(Y20,[1]Feiertage!$A$8:$A$19,0))*IF(OR(Y20&lt;$M$3,Y20&gt;$BU$36),0,INDEX($M$4:$N$10,WEEKDAY(Y20,2),(Y20&gt;=$M$3)*(Y20&lt;$N$3)+2*(Y20&gt;=$N$3)*(Y20&lt;=$BU$36))),ISERROR(MATCH(Y20,[1]Feiertage!$A$8:$A$19,0))*IF(OR(Y20&lt;$M$3,Y20&gt;$B$11),0,INDEX($M$4:$N$10,WEEKDAY(Y20,2),(Y20&gt;=$M$3)*(Y20&lt;$N$3)+2*(Y20&gt;=$N$3)*(Y20&lt;=$BU$36))))</f>
        <v>4</v>
      </c>
      <c r="BI20" s="83"/>
      <c r="BJ20" s="13" cm="1">
        <f t="array" ref="BJ20">IF($B$11="",ISERROR(MATCH(AA20,[1]Feiertage!$A$8:$A$19,0))*IF(OR(AA20&lt;$M$3,AA20&gt;$BU$36),0,INDEX($M$4:$N$10,WEEKDAY(AA20,2),(AA20&gt;=$M$3)*(AA20&lt;$N$3)+2*(AA20&gt;=$N$3)*(AA20&lt;=$BU$36))),ISERROR(MATCH(AA20,[1]Feiertage!$A$8:$A$19,0))*IF(OR(AA20&lt;$M$3,AA20&gt;$B$11),0,INDEX($M$4:$N$10,WEEKDAY(AA20,2),(AA20&gt;=$M$3)*(AA20&lt;$N$3)+2*(AA20&gt;=$N$3)*(AA20&lt;=$BU$36))))</f>
        <v>0</v>
      </c>
      <c r="BK20" s="83"/>
      <c r="BL20" s="13" cm="1">
        <f t="array" ref="BL20">IF($B$11="",ISERROR(MATCH(AC20,[1]Feiertage!$A$8:$A$19,0))*IF(OR(AC20&lt;$M$3,AC20&gt;$BU$36),0,INDEX($M$4:$N$10,WEEKDAY(AC20,2),(AC20&gt;=$M$3)*(AC20&lt;$N$3)+2*(AC20&gt;=$N$3)*(AC20&lt;=$BU$36))),ISERROR(MATCH(AC20,[1]Feiertage!$A$8:$A$19,0))*IF(OR(AC20&lt;$M$3,AC20&gt;$B$11),0,INDEX($M$4:$N$10,WEEKDAY(AC20,2),(AC20&gt;=$M$3)*(AC20&lt;$N$3)+2*(AC20&gt;=$N$3)*(AC20&lt;=$BU$36))))</f>
        <v>4</v>
      </c>
      <c r="BM20" s="83"/>
      <c r="BN20" s="13" cm="1">
        <f t="array" ref="BN20">IF($B$11="",ISERROR(MATCH(AE20,[1]Feiertage!$A$8:$A$19,0))*IF(OR(AE20&lt;$M$3,AE20&gt;$BU$36),0,INDEX($M$4:$N$10,WEEKDAY(AE20,2),(AE20&gt;=$M$3)*(AE20&lt;$N$3)+2*(AE20&gt;=$N$3)*(AE20&lt;=$BU$36))),ISERROR(MATCH(AE20,[1]Feiertage!$A$8:$A$19,0))*IF(OR(AE20&lt;$M$3,AE20&gt;$B$11),0,INDEX($M$4:$N$10,WEEKDAY(AE20,2),(AE20&gt;=$M$3)*(AE20&lt;$N$3)+2*(AE20&gt;=$N$3)*(AE20&lt;=$BU$36))))</f>
        <v>4</v>
      </c>
      <c r="BO20" s="83"/>
      <c r="BP20" s="13" cm="1">
        <f t="array" ref="BP20">IF($B$11="",ISERROR(MATCH(AG20,[1]Feiertage!$A$8:$A$19,0))*IF(OR(AG20&lt;$M$3,AG20&gt;$BU$36),0,INDEX($M$4:$N$10,WEEKDAY(AG20,2),(AG20&gt;=$M$3)*(AG20&lt;$N$3)+2*(AG20&gt;=$N$3)*(AG20&lt;=$BU$36))),ISERROR(MATCH(AG20,[1]Feiertage!$A$8:$A$19,0))*IF(OR(AG20&lt;$M$3,AG20&gt;$B$11),0,INDEX($M$4:$N$10,WEEKDAY(AG20,2),(AG20&gt;=$M$3)*(AG20&lt;$N$3)+2*(AG20&gt;=$N$3)*(AG20&lt;=$BU$36))))</f>
        <v>4</v>
      </c>
      <c r="BQ20" s="83"/>
      <c r="BR20" s="13" cm="1">
        <f t="array" ref="BR20">IF($B$11="",ISERROR(MATCH(AI20,[1]Feiertage!$A$8:$A$19,0))*IF(OR(AI20&lt;$M$3,AI20&gt;$BU$36),0,INDEX($M$4:$N$10,WEEKDAY(AI20,2),(AI20&gt;=$M$3)*(AI20&lt;$N$3)+2*(AI20&gt;=$N$3)*(AI20&lt;=$BU$36))),ISERROR(MATCH(AI20,[1]Feiertage!$A$8:$A$19,0))*IF(OR(AI20&lt;$M$3,AI20&gt;$B$11),0,INDEX($M$4:$N$10,WEEKDAY(AI20,2),(AI20&gt;=$M$3)*(AI20&lt;$N$3)+2*(AI20&gt;=$N$3)*(AI20&lt;=$BU$36))))</f>
        <v>4</v>
      </c>
      <c r="BS20" s="83"/>
      <c r="BT20" s="13" cm="1">
        <f t="array" ref="BT20">IF($B$11="",ISERROR(MATCH(AK20,[1]Feiertage!$A$8:$A$19,0))*IF(OR(AK20&lt;$M$3,AK20&gt;$BU$36),0,INDEX($M$4:$N$10,WEEKDAY(AK20,2),(AK20&gt;=$M$3)*(AK20&lt;$N$3)+2*(AK20&gt;=$N$3)*(AK20&lt;=$BU$36))),ISERROR(MATCH(AK20,[1]Feiertage!$A$8:$A$19,0))*IF(OR(AK20&lt;$M$3,AK20&gt;$B$11),0,INDEX($M$4:$N$10,WEEKDAY(AK20,2),(AK20&gt;=$M$3)*(AK20&lt;$N$3)+2*(AK20&gt;=$N$3)*(AK20&lt;=$BU$36))))</f>
        <v>0</v>
      </c>
      <c r="BU20" s="83"/>
      <c r="BV20" s="13" cm="1">
        <f t="array" ref="BV20">IF($B$11="",ISERROR(MATCH(AM20,[1]Feiertage!$A$8:$A$19,0))*IF(OR(AM20&lt;$M$3,AM20&gt;$BU$36),0,INDEX($M$4:$N$10,WEEKDAY(AM20,2),(AM20&gt;=$M$3)*(AM20&lt;$N$3)+2*(AM20&gt;=$N$3)*(AM20&lt;=$BU$36))),ISERROR(MATCH(AM20,[1]Feiertage!$A$8:$A$19,0))*IF(OR(AM20&lt;$M$3,AM20&gt;$B$11),0,INDEX($M$4:$N$10,WEEKDAY(AM20,2),(AM20&gt;=$M$3)*(AM20&lt;$N$3)+2*(AM20&gt;=$N$3)*(AM20&lt;=$BU$36))))</f>
        <v>4</v>
      </c>
      <c r="BW20" s="84"/>
      <c r="BZ20" s="162"/>
      <c r="CA20" s="13" cm="1">
        <f t="array" ref="CA20">IF($B$11="",ISERROR(MATCH(Q20,$AO$3:$AQ$3,0))*IF(OR(Q20&lt;$M$3,Q20&gt;$BU$36),0,INDEX($M$4:$N$10,WEEKDAY(Q20,2),(Q20&gt;=$M$3)*(Q20&lt;$N$3)+2*(Q20&gt;=$N$3)*(Q20&lt;=$BU$36))),ISERROR(MATCH(Q20,$AO$3:$AQ$3,0))*IF(OR(Q20&lt;$M$3,Q20&gt;$B$11),0,INDEX($M$4:$N$10,WEEKDAY(Q20,2),(Q20&gt;=$M$3)*(Q20&lt;$N$3)+2*(Q20&gt;=$N$3)*(Q20&lt;=$BU$36))))</f>
        <v>0</v>
      </c>
      <c r="CB20" s="83"/>
      <c r="CC20" s="13" cm="1">
        <f t="array" ref="CC20">IF($B$11="",ISERROR(MATCH(S20,$AO$3:$AQ$3,0))*IF(OR(S20&lt;$M$3,S20&gt;$BU$36),0,INDEX($M$4:$N$10,WEEKDAY(S20,2),(S20&gt;=$M$3)*(S20&lt;$N$3)+2*(S20&gt;=$N$3)*(S20&lt;=$BU$36))),ISERROR(MATCH(S20,$AO$3:$AQ$3,0))*IF(OR(S20&lt;$M$3,S20&gt;$B$11),0,INDEX($M$4:$N$10,WEEKDAY(S20,2),(S20&gt;=$M$3)*(S20&lt;$N$3)+2*(S20&gt;=$N$3)*(S20&lt;=$BU$36))))</f>
        <v>0</v>
      </c>
      <c r="CD20" s="83"/>
      <c r="CE20" s="13" cm="1">
        <f t="array" ref="CE20">IF($B$11="",ISERROR(MATCH(U20,$AO$3:$AQ$3,0))*IF(OR(U20&lt;$M$3,U20&gt;$BU$36),0,INDEX($M$4:$N$10,WEEKDAY(U20,2),(U20&gt;=$M$3)*(U20&lt;$N$3)+2*(U20&gt;=$N$3)*(U20&lt;=$BU$36))),ISERROR(MATCH(U20,$AO$3:$AQ$3,0))*IF(OR(U20&lt;$M$3,U20&gt;$B$11),0,INDEX($M$4:$N$10,WEEKDAY(U20,2),(U20&gt;=$M$3)*(U20&lt;$N$3)+2*(U20&gt;=$N$3)*(U20&lt;=$BU$36))))</f>
        <v>0</v>
      </c>
      <c r="CF20" s="83"/>
      <c r="CG20" s="13" cm="1">
        <f t="array" ref="CG20">IF($B$11="",ISERROR(MATCH(W20,$AO$3:$AQ$3,0))*IF(OR(W20&lt;$M$3,W20&gt;$BU$36),0,INDEX($M$4:$N$10,WEEKDAY(W20,2),(W20&gt;=$M$3)*(W20&lt;$N$3)+2*(W20&gt;=$N$3)*(W20&lt;=$BU$36))),ISERROR(MATCH(W20,$AO$3:$AQ$3,0))*IF(OR(W20&lt;$M$3,W20&gt;$B$11),0,INDEX($M$4:$N$10,WEEKDAY(W20,2),(W20&gt;=$M$3)*(W20&lt;$N$3)+2*(W20&gt;=$N$3)*(W20&lt;=$BU$36))))</f>
        <v>4</v>
      </c>
      <c r="CH20" s="83"/>
      <c r="CI20" s="13" cm="1">
        <f t="array" ref="CI20">IF($B$11="",ISERROR(MATCH(Y20,$AO$3:$AQ$3,0))*IF(OR(Y20&lt;$M$3,Y20&gt;$BU$36),0,INDEX($M$4:$N$10,WEEKDAY(Y20,2),(Y20&gt;=$M$3)*(Y20&lt;$N$3)+2*(Y20&gt;=$N$3)*(Y20&lt;=$BU$36))),ISERROR(MATCH(Y20,$AO$3:$AQ$3,0))*IF(OR(Y20&lt;$M$3,Y20&gt;$B$11),0,INDEX($M$4:$N$10,WEEKDAY(Y20,2),(Y20&gt;=$M$3)*(Y20&lt;$N$3)+2*(Y20&gt;=$N$3)*(Y20&lt;=$BU$36))))</f>
        <v>4</v>
      </c>
      <c r="CJ20" s="83"/>
      <c r="CK20" s="13" cm="1">
        <f t="array" ref="CK20">IF($B$11="",ISERROR(MATCH(AA20,$AO$3:$AQ$3,0))*IF(OR(AA20&lt;$M$3,AA20&gt;$BU$36),0,INDEX($M$4:$N$10,WEEKDAY(AA20,2),(AA20&gt;=$M$3)*(AA20&lt;$N$3)+2*(AA20&gt;=$N$3)*(AA20&lt;=$BU$36))),ISERROR(MATCH(AA20,$AO$3:$AQ$3,0))*IF(OR(AA20&lt;$M$3,AA20&gt;$B$11),0,INDEX($M$4:$N$10,WEEKDAY(AA20,2),(AA20&gt;=$M$3)*(AA20&lt;$N$3)+2*(AA20&gt;=$N$3)*(AA20&lt;=$BU$36))))</f>
        <v>0</v>
      </c>
      <c r="CL20" s="83"/>
      <c r="CM20" s="13" cm="1">
        <f t="array" ref="CM20">IF($B$11="",ISERROR(MATCH(AC20,$AO$3:$AQ$3,0))*IF(OR(AC20&lt;$M$3,AC20&gt;$BU$36),0,INDEX($M$4:$N$10,WEEKDAY(AC20,2),(AC20&gt;=$M$3)*(AC20&lt;$N$3)+2*(AC20&gt;=$N$3)*(AC20&lt;=$BU$36))),ISERROR(MATCH(AC20,$AO$3:$AQ$3,0))*IF(OR(AC20&lt;$M$3,AC20&gt;$B$11),0,INDEX($M$4:$N$10,WEEKDAY(AC20,2),(AC20&gt;=$M$3)*(AC20&lt;$N$3)+2*(AC20&gt;=$N$3)*(AC20&lt;=$BU$36))))</f>
        <v>4</v>
      </c>
      <c r="CN20" s="83"/>
      <c r="CO20" s="13" cm="1">
        <f t="array" ref="CO20">IF($B$11="",ISERROR(MATCH(AE20,$AO$3:$AQ$3,0))*IF(OR(AE20&lt;$M$3,AE20&gt;$BU$36),0,INDEX($M$4:$N$10,WEEKDAY(AE20,2),(AE20&gt;=$M$3)*(AE20&lt;$N$3)+2*(AE20&gt;=$N$3)*(AE20&lt;=$BU$36))),ISERROR(MATCH(AE20,$AO$3:$AQ$3,0))*IF(OR(AE20&lt;$M$3,AE20&gt;$B$11),0,INDEX($M$4:$N$10,WEEKDAY(AE20,2),(AE20&gt;=$M$3)*(AE20&lt;$N$3)+2*(AE20&gt;=$N$3)*(AE20&lt;=$BU$36))))</f>
        <v>4</v>
      </c>
      <c r="CP20" s="83"/>
      <c r="CQ20" s="13" cm="1">
        <f t="array" ref="CQ20">IF($B$11="",ISERROR(MATCH(AG20,$AO$3:$AQ$3,0))*IF(OR(AG20&lt;$M$3,AG20&gt;$BU$36),0,INDEX($M$4:$N$10,WEEKDAY(AG20,2),(AG20&gt;=$M$3)*(AG20&lt;$N$3)+2*(AG20&gt;=$N$3)*(AG20&lt;=$BU$36))),ISERROR(MATCH(AG20,$AO$3:$AQ$3,0))*IF(OR(AG20&lt;$M$3,AG20&gt;$B$11),0,INDEX($M$4:$N$10,WEEKDAY(AG20,2),(AG20&gt;=$M$3)*(AG20&lt;$N$3)+2*(AG20&gt;=$N$3)*(AG20&lt;=$BU$36))))</f>
        <v>4</v>
      </c>
      <c r="CR20" s="83"/>
      <c r="CS20" s="13" cm="1">
        <f t="array" ref="CS20">IF($B$11="",ISERROR(MATCH(AI20,$AO$3:$AQ$3,0))*IF(OR(AI20&lt;$M$3,AI20&gt;$BU$36),0,INDEX($M$4:$N$10,WEEKDAY(AI20,2),(AI20&gt;=$M$3)*(AI20&lt;$N$3)+2*(AI20&gt;=$N$3)*(AI20&lt;=$BU$36))),ISERROR(MATCH(AI20,$AO$3:$AQ$3,0))*IF(OR(AI20&lt;$M$3,AI20&gt;$BU$36),0,INDEX($M$4:$N$10,WEEKDAY(AI20,2),(AI20&gt;=$M$3)*(AI20&lt;$N$3)+2*(AI20&gt;=$N$3)*(AI20&lt;=$BU$36))))</f>
        <v>4</v>
      </c>
      <c r="CT20" s="83"/>
      <c r="CU20" s="13" cm="1">
        <f t="array" ref="CU20">IF($B$11="",ISERROR(MATCH(AK20,$AO$3:$AQ$3,0))*IF(OR(AK20&lt;$M$3,AK20&gt;$BU$36),0,INDEX($M$4:$N$10,WEEKDAY(AK20,2),(AK20&gt;=$M$3)*(AK20&lt;$N$3)+2*(AK20&gt;=$N$3)*(AK20&lt;=$BU$36))),ISERROR(MATCH(AK20,$AO$3:$AQ$3,0))*IF(OR(AK20&lt;$M$3,AK20&gt;$B$11),0,INDEX($M$4:$N$10,WEEKDAY(AK20,2),(AK20&gt;=$M$3)*(AK20&lt;$N$3)+2*(AK20&gt;=$N$3)*(AK20&lt;=$BU$36))))</f>
        <v>0</v>
      </c>
      <c r="CV20" s="83"/>
      <c r="CW20" s="13" cm="1">
        <f t="array" ref="CW20">IF($B$11="",ISERROR(MATCH(AM20,$AO$3:$AQ$3,0))*IF(OR(AM20&lt;$M$3,AM20&gt;$BU$36),0,INDEX($M$4:$N$10,WEEKDAY(AM20,2),(AM20&gt;=$M$3)*(AM20&lt;$N$3)+2*(AM20&gt;=$N$3)*(AM20&lt;=$BU$36))),ISERROR(MATCH(AM20,$AO$3:$AQ$3,0))*IF(OR(AM20&lt;$M$3,AM20&gt;$B$11),0,INDEX($M$4:$N$10,WEEKDAY(AM20,2),(AM20&gt;=$M$3)*(AM20&lt;$N$3)+2*(AM20&gt;=$N$3)*(AM20&lt;=$BU$36))))</f>
        <v>4</v>
      </c>
      <c r="CX20" s="84"/>
    </row>
    <row r="21" spans="1:102" ht="14.45" customHeight="1" x14ac:dyDescent="0.25">
      <c r="A21" s="29"/>
      <c r="B21" s="315"/>
      <c r="C21" s="316"/>
      <c r="D21" s="30" t="str" cm="1">
        <f t="array" ref="D21">IF($D$4="",IF(B21="","",SUMPRODUCT(($Q$2:$AM$32&gt;=A21)*($Q$2:$AM$32&lt;=B21)*($CA$2:$CW$32&gt;0))),IF(B21="","",SUMPRODUCT(($Q$2:$AM$32&gt;=A21)*($Q$2:$AM$32&lt;=B21)*($AZ$2:$BV$32&gt;0))))</f>
        <v/>
      </c>
      <c r="G21" s="312">
        <f>DATE($A$1,3,1)</f>
        <v>44621</v>
      </c>
      <c r="H21" s="313"/>
      <c r="I21" s="82">
        <f>COUNTIF($BD$2:$BD$32,"&gt;0")</f>
        <v>9</v>
      </c>
      <c r="J21" s="35">
        <f>IF($D$4="",SUM($CE$2:$CE$32),SUM($BD$2:$BD$32))</f>
        <v>36</v>
      </c>
      <c r="K21" s="34"/>
      <c r="L21" s="32"/>
      <c r="M21" s="36"/>
      <c r="N21" s="37">
        <f t="shared" si="6"/>
        <v>399.47741935483873</v>
      </c>
      <c r="O21" s="76"/>
      <c r="P21" s="11">
        <f t="shared" si="1"/>
        <v>44581</v>
      </c>
      <c r="Q21" s="12">
        <f t="shared" si="5"/>
        <v>44581</v>
      </c>
      <c r="R21" s="11">
        <f t="shared" si="5"/>
        <v>44612</v>
      </c>
      <c r="S21" s="12">
        <f t="shared" si="4"/>
        <v>44612</v>
      </c>
      <c r="T21" s="11">
        <f t="shared" si="4"/>
        <v>44640</v>
      </c>
      <c r="U21" s="12">
        <f t="shared" si="4"/>
        <v>44640</v>
      </c>
      <c r="V21" s="11">
        <f t="shared" si="4"/>
        <v>44671</v>
      </c>
      <c r="W21" s="12">
        <f t="shared" si="4"/>
        <v>44671</v>
      </c>
      <c r="X21" s="11">
        <f t="shared" si="4"/>
        <v>44701</v>
      </c>
      <c r="Y21" s="12">
        <f t="shared" si="4"/>
        <v>44701</v>
      </c>
      <c r="Z21" s="11">
        <f t="shared" si="4"/>
        <v>44732</v>
      </c>
      <c r="AA21" s="12">
        <f t="shared" si="4"/>
        <v>44732</v>
      </c>
      <c r="AB21" s="11">
        <f t="shared" si="4"/>
        <v>44762</v>
      </c>
      <c r="AC21" s="12">
        <f t="shared" si="4"/>
        <v>44762</v>
      </c>
      <c r="AD21" s="11">
        <f t="shared" si="4"/>
        <v>44793</v>
      </c>
      <c r="AE21" s="12">
        <f t="shared" si="4"/>
        <v>44793</v>
      </c>
      <c r="AF21" s="11">
        <f t="shared" si="4"/>
        <v>44824</v>
      </c>
      <c r="AG21" s="12">
        <f t="shared" si="4"/>
        <v>44824</v>
      </c>
      <c r="AH21" s="11">
        <f t="shared" si="4"/>
        <v>44854</v>
      </c>
      <c r="AI21" s="12">
        <f t="shared" si="4"/>
        <v>44854</v>
      </c>
      <c r="AJ21" s="11">
        <f t="shared" si="4"/>
        <v>44885</v>
      </c>
      <c r="AK21" s="12">
        <f t="shared" si="4"/>
        <v>44885</v>
      </c>
      <c r="AL21" s="11">
        <f t="shared" si="4"/>
        <v>44915</v>
      </c>
      <c r="AM21" s="12">
        <f t="shared" si="4"/>
        <v>44915</v>
      </c>
      <c r="AO21" s="308"/>
      <c r="AP21" s="308"/>
      <c r="AQ21" s="308"/>
      <c r="AR21" s="308"/>
      <c r="AT21" s="323"/>
      <c r="AU21" s="323"/>
      <c r="AV21" s="323"/>
      <c r="AW21" s="323"/>
      <c r="AY21" s="162"/>
      <c r="AZ21" s="13" cm="1">
        <f t="array" ref="AZ21">IF($B$11="",ISERROR(MATCH(Q21,[1]Feiertage!$A$8:$A$19,0))*IF(OR(Q21&lt;$M$3,Q21&gt;$BU$36),0,INDEX($M$4:$N$10,WEEKDAY(Q21,2),(Q21&gt;=$M$3)*(Q21&lt;$N$3)+2*(Q21&gt;=$N$3)*(Q21&lt;=$BU$36))),ISERROR(MATCH(Q21,[1]Feiertage!$A$8:$A$19,0))*IF(OR(Q21&lt;$M$3,Q21&gt;$B$11),0,INDEX($M$4:$N$10,WEEKDAY(Q21,2),(Q21&gt;=$M$3)*(Q21&lt;$N$3)+2*(Q21&gt;=$N$3)*(Q21&lt;=$BU$36))))</f>
        <v>0</v>
      </c>
      <c r="BA21" s="83"/>
      <c r="BB21" s="13" cm="1">
        <f t="array" ref="BB21">IF($B$11="",ISERROR(MATCH(S21,[1]Feiertage!$A$8:$A$19,0))*IF(OR(S21&lt;$M$3,S21&gt;$BU$36),0,INDEX($M$4:$N$10,WEEKDAY(S21,2),(S21&gt;=$M$3)*(S21&lt;$N$3)+2*(S21&gt;=$N$3)*(S21&lt;=$BU$36))),ISERROR(MATCH(S21,[1]Feiertage!$A$8:$A$19,0))*IF(OR(S21&lt;$M$3,S21&gt;$B$11),0,INDEX($M$4:$N$10,WEEKDAY(S21,2),(S21&gt;=$M$3)*(S21&lt;$N$3)+2*(S21&gt;=$N$3)*(S21&lt;=$BU$36))))</f>
        <v>0</v>
      </c>
      <c r="BC21" s="83"/>
      <c r="BD21" s="13" cm="1">
        <f t="array" ref="BD21">IF($B$11="",ISERROR(MATCH(U21,[1]Feiertage!$A$8:$A$19,0))*IF(OR(U21&lt;$M$3,U21&gt;$BU$36),0,INDEX($M$4:$N$10,WEEKDAY(U21,2),(U21&gt;=$M$3)*(U21&lt;$N$3)+2*(U21&gt;=$N$3)*(U21&lt;=$BU$36))),ISERROR(MATCH(U21,[1]Feiertage!$A$8:$A$19,0))*IF(OR(U21&lt;$M$3,U21&gt;$B$11),0,INDEX($M$4:$N$10,WEEKDAY(U21,2),(U21&gt;=$M$3)*(U21&lt;$N$3)+2*(U21&gt;=$N$3)*(U21&lt;=$BU$36))))</f>
        <v>0</v>
      </c>
      <c r="BE21" s="83"/>
      <c r="BF21" s="13" cm="1">
        <f t="array" ref="BF21">IF($B$11="",ISERROR(MATCH(W21,[1]Feiertage!$A$8:$A$19,0))*IF(OR(W21&lt;$M$3,W21&gt;$BU$36),0,INDEX($M$4:$N$10,WEEKDAY(W21,2),(W21&gt;=$M$3)*(W21&lt;$N$3)+2*(W21&gt;=$N$3)*(W21&lt;=$BU$36))),ISERROR(MATCH(W21,[1]Feiertage!$A$8:$A$19,0))*IF(OR(W21&lt;$M$3,W21&gt;$B$11),0,INDEX($M$4:$N$10,WEEKDAY(W21,2),(W21&gt;=$M$3)*(W21&lt;$N$3)+2*(W21&gt;=$N$3)*(W21&lt;=$BU$36))))</f>
        <v>4</v>
      </c>
      <c r="BG21" s="83"/>
      <c r="BH21" s="13" cm="1">
        <f t="array" ref="BH21">IF($B$11="",ISERROR(MATCH(Y21,[1]Feiertage!$A$8:$A$19,0))*IF(OR(Y21&lt;$M$3,Y21&gt;$BU$36),0,INDEX($M$4:$N$10,WEEKDAY(Y21,2),(Y21&gt;=$M$3)*(Y21&lt;$N$3)+2*(Y21&gt;=$N$3)*(Y21&lt;=$BU$36))),ISERROR(MATCH(Y21,[1]Feiertage!$A$8:$A$19,0))*IF(OR(Y21&lt;$M$3,Y21&gt;$B$11),0,INDEX($M$4:$N$10,WEEKDAY(Y21,2),(Y21&gt;=$M$3)*(Y21&lt;$N$3)+2*(Y21&gt;=$N$3)*(Y21&lt;=$BU$36))))</f>
        <v>4</v>
      </c>
      <c r="BI21" s="83"/>
      <c r="BJ21" s="13" cm="1">
        <f t="array" ref="BJ21">IF($B$11="",ISERROR(MATCH(AA21,[1]Feiertage!$A$8:$A$19,0))*IF(OR(AA21&lt;$M$3,AA21&gt;$BU$36),0,INDEX($M$4:$N$10,WEEKDAY(AA21,2),(AA21&gt;=$M$3)*(AA21&lt;$N$3)+2*(AA21&gt;=$N$3)*(AA21&lt;=$BU$36))),ISERROR(MATCH(AA21,[1]Feiertage!$A$8:$A$19,0))*IF(OR(AA21&lt;$M$3,AA21&gt;$B$11),0,INDEX($M$4:$N$10,WEEKDAY(AA21,2),(AA21&gt;=$M$3)*(AA21&lt;$N$3)+2*(AA21&gt;=$N$3)*(AA21&lt;=$BU$36))))</f>
        <v>4</v>
      </c>
      <c r="BK21" s="83"/>
      <c r="BL21" s="13" cm="1">
        <f t="array" ref="BL21">IF($B$11="",ISERROR(MATCH(AC21,[1]Feiertage!$A$8:$A$19,0))*IF(OR(AC21&lt;$M$3,AC21&gt;$BU$36),0,INDEX($M$4:$N$10,WEEKDAY(AC21,2),(AC21&gt;=$M$3)*(AC21&lt;$N$3)+2*(AC21&gt;=$N$3)*(AC21&lt;=$BU$36))),ISERROR(MATCH(AC21,[1]Feiertage!$A$8:$A$19,0))*IF(OR(AC21&lt;$M$3,AC21&gt;$B$11),0,INDEX($M$4:$N$10,WEEKDAY(AC21,2),(AC21&gt;=$M$3)*(AC21&lt;$N$3)+2*(AC21&gt;=$N$3)*(AC21&lt;=$BU$36))))</f>
        <v>4</v>
      </c>
      <c r="BM21" s="83"/>
      <c r="BN21" s="13" cm="1">
        <f t="array" ref="BN21">IF($B$11="",ISERROR(MATCH(AE21,[1]Feiertage!$A$8:$A$19,0))*IF(OR(AE21&lt;$M$3,AE21&gt;$BU$36),0,INDEX($M$4:$N$10,WEEKDAY(AE21,2),(AE21&gt;=$M$3)*(AE21&lt;$N$3)+2*(AE21&gt;=$N$3)*(AE21&lt;=$BU$36))),ISERROR(MATCH(AE21,[1]Feiertage!$A$8:$A$19,0))*IF(OR(AE21&lt;$M$3,AE21&gt;$B$11),0,INDEX($M$4:$N$10,WEEKDAY(AE21,2),(AE21&gt;=$M$3)*(AE21&lt;$N$3)+2*(AE21&gt;=$N$3)*(AE21&lt;=$BU$36))))</f>
        <v>0</v>
      </c>
      <c r="BO21" s="83"/>
      <c r="BP21" s="13" cm="1">
        <f t="array" ref="BP21">IF($B$11="",ISERROR(MATCH(AG21,[1]Feiertage!$A$8:$A$19,0))*IF(OR(AG21&lt;$M$3,AG21&gt;$BU$36),0,INDEX($M$4:$N$10,WEEKDAY(AG21,2),(AG21&gt;=$M$3)*(AG21&lt;$N$3)+2*(AG21&gt;=$N$3)*(AG21&lt;=$BU$36))),ISERROR(MATCH(AG21,[1]Feiertage!$A$8:$A$19,0))*IF(OR(AG21&lt;$M$3,AG21&gt;$B$11),0,INDEX($M$4:$N$10,WEEKDAY(AG21,2),(AG21&gt;=$M$3)*(AG21&lt;$N$3)+2*(AG21&gt;=$N$3)*(AG21&lt;=$BU$36))))</f>
        <v>4</v>
      </c>
      <c r="BQ21" s="83"/>
      <c r="BR21" s="13" cm="1">
        <f t="array" ref="BR21">IF($B$11="",ISERROR(MATCH(AI21,[1]Feiertage!$A$8:$A$19,0))*IF(OR(AI21&lt;$M$3,AI21&gt;$BU$36),0,INDEX($M$4:$N$10,WEEKDAY(AI21,2),(AI21&gt;=$M$3)*(AI21&lt;$N$3)+2*(AI21&gt;=$N$3)*(AI21&lt;=$BU$36))),ISERROR(MATCH(AI21,[1]Feiertage!$A$8:$A$19,0))*IF(OR(AI21&lt;$M$3,AI21&gt;$B$11),0,INDEX($M$4:$N$10,WEEKDAY(AI21,2),(AI21&gt;=$M$3)*(AI21&lt;$N$3)+2*(AI21&gt;=$N$3)*(AI21&lt;=$BU$36))))</f>
        <v>4</v>
      </c>
      <c r="BS21" s="83"/>
      <c r="BT21" s="13" cm="1">
        <f t="array" ref="BT21">IF($B$11="",ISERROR(MATCH(AK21,[1]Feiertage!$A$8:$A$19,0))*IF(OR(AK21&lt;$M$3,AK21&gt;$BU$36),0,INDEX($M$4:$N$10,WEEKDAY(AK21,2),(AK21&gt;=$M$3)*(AK21&lt;$N$3)+2*(AK21&gt;=$N$3)*(AK21&lt;=$BU$36))),ISERROR(MATCH(AK21,[1]Feiertage!$A$8:$A$19,0))*IF(OR(AK21&lt;$M$3,AK21&gt;$B$11),0,INDEX($M$4:$N$10,WEEKDAY(AK21,2),(AK21&gt;=$M$3)*(AK21&lt;$N$3)+2*(AK21&gt;=$N$3)*(AK21&lt;=$BU$36))))</f>
        <v>0</v>
      </c>
      <c r="BU21" s="83"/>
      <c r="BV21" s="13" cm="1">
        <f t="array" ref="BV21">IF($B$11="",ISERROR(MATCH(AM21,[1]Feiertage!$A$8:$A$19,0))*IF(OR(AM21&lt;$M$3,AM21&gt;$BU$36),0,INDEX($M$4:$N$10,WEEKDAY(AM21,2),(AM21&gt;=$M$3)*(AM21&lt;$N$3)+2*(AM21&gt;=$N$3)*(AM21&lt;=$BU$36))),ISERROR(MATCH(AM21,[1]Feiertage!$A$8:$A$19,0))*IF(OR(AM21&lt;$M$3,AM21&gt;$B$11),0,INDEX($M$4:$N$10,WEEKDAY(AM21,2),(AM21&gt;=$M$3)*(AM21&lt;$N$3)+2*(AM21&gt;=$N$3)*(AM21&lt;=$BU$36))))</f>
        <v>4</v>
      </c>
      <c r="BW21" s="84"/>
      <c r="BZ21" s="162"/>
      <c r="CA21" s="13" cm="1">
        <f t="array" ref="CA21">IF($B$11="",ISERROR(MATCH(Q21,$AO$3:$AQ$3,0))*IF(OR(Q21&lt;$M$3,Q21&gt;$BU$36),0,INDEX($M$4:$N$10,WEEKDAY(Q21,2),(Q21&gt;=$M$3)*(Q21&lt;$N$3)+2*(Q21&gt;=$N$3)*(Q21&lt;=$BU$36))),ISERROR(MATCH(Q21,$AO$3:$AQ$3,0))*IF(OR(Q21&lt;$M$3,Q21&gt;$B$11),0,INDEX($M$4:$N$10,WEEKDAY(Q21,2),(Q21&gt;=$M$3)*(Q21&lt;$N$3)+2*(Q21&gt;=$N$3)*(Q21&lt;=$BU$36))))</f>
        <v>0</v>
      </c>
      <c r="CB21" s="83"/>
      <c r="CC21" s="13" cm="1">
        <f t="array" ref="CC21">IF($B$11="",ISERROR(MATCH(S21,$AO$3:$AQ$3,0))*IF(OR(S21&lt;$M$3,S21&gt;$BU$36),0,INDEX($M$4:$N$10,WEEKDAY(S21,2),(S21&gt;=$M$3)*(S21&lt;$N$3)+2*(S21&gt;=$N$3)*(S21&lt;=$BU$36))),ISERROR(MATCH(S21,$AO$3:$AQ$3,0))*IF(OR(S21&lt;$M$3,S21&gt;$B$11),0,INDEX($M$4:$N$10,WEEKDAY(S21,2),(S21&gt;=$M$3)*(S21&lt;$N$3)+2*(S21&gt;=$N$3)*(S21&lt;=$BU$36))))</f>
        <v>0</v>
      </c>
      <c r="CD21" s="83"/>
      <c r="CE21" s="13" cm="1">
        <f t="array" ref="CE21">IF($B$11="",ISERROR(MATCH(U21,$AO$3:$AQ$3,0))*IF(OR(U21&lt;$M$3,U21&gt;$BU$36),0,INDEX($M$4:$N$10,WEEKDAY(U21,2),(U21&gt;=$M$3)*(U21&lt;$N$3)+2*(U21&gt;=$N$3)*(U21&lt;=$BU$36))),ISERROR(MATCH(U21,$AO$3:$AQ$3,0))*IF(OR(U21&lt;$M$3,U21&gt;$B$11),0,INDEX($M$4:$N$10,WEEKDAY(U21,2),(U21&gt;=$M$3)*(U21&lt;$N$3)+2*(U21&gt;=$N$3)*(U21&lt;=$BU$36))))</f>
        <v>0</v>
      </c>
      <c r="CF21" s="83"/>
      <c r="CG21" s="13" cm="1">
        <f t="array" ref="CG21">IF($B$11="",ISERROR(MATCH(W21,$AO$3:$AQ$3,0))*IF(OR(W21&lt;$M$3,W21&gt;$BU$36),0,INDEX($M$4:$N$10,WEEKDAY(W21,2),(W21&gt;=$M$3)*(W21&lt;$N$3)+2*(W21&gt;=$N$3)*(W21&lt;=$BU$36))),ISERROR(MATCH(W21,$AO$3:$AQ$3,0))*IF(OR(W21&lt;$M$3,W21&gt;$B$11),0,INDEX($M$4:$N$10,WEEKDAY(W21,2),(W21&gt;=$M$3)*(W21&lt;$N$3)+2*(W21&gt;=$N$3)*(W21&lt;=$BU$36))))</f>
        <v>4</v>
      </c>
      <c r="CH21" s="83"/>
      <c r="CI21" s="13" cm="1">
        <f t="array" ref="CI21">IF($B$11="",ISERROR(MATCH(Y21,$AO$3:$AQ$3,0))*IF(OR(Y21&lt;$M$3,Y21&gt;$BU$36),0,INDEX($M$4:$N$10,WEEKDAY(Y21,2),(Y21&gt;=$M$3)*(Y21&lt;$N$3)+2*(Y21&gt;=$N$3)*(Y21&lt;=$BU$36))),ISERROR(MATCH(Y21,$AO$3:$AQ$3,0))*IF(OR(Y21&lt;$M$3,Y21&gt;$B$11),0,INDEX($M$4:$N$10,WEEKDAY(Y21,2),(Y21&gt;=$M$3)*(Y21&lt;$N$3)+2*(Y21&gt;=$N$3)*(Y21&lt;=$BU$36))))</f>
        <v>4</v>
      </c>
      <c r="CJ21" s="83"/>
      <c r="CK21" s="13" cm="1">
        <f t="array" ref="CK21">IF($B$11="",ISERROR(MATCH(AA21,$AO$3:$AQ$3,0))*IF(OR(AA21&lt;$M$3,AA21&gt;$BU$36),0,INDEX($M$4:$N$10,WEEKDAY(AA21,2),(AA21&gt;=$M$3)*(AA21&lt;$N$3)+2*(AA21&gt;=$N$3)*(AA21&lt;=$BU$36))),ISERROR(MATCH(AA21,$AO$3:$AQ$3,0))*IF(OR(AA21&lt;$M$3,AA21&gt;$B$11),0,INDEX($M$4:$N$10,WEEKDAY(AA21,2),(AA21&gt;=$M$3)*(AA21&lt;$N$3)+2*(AA21&gt;=$N$3)*(AA21&lt;=$BU$36))))</f>
        <v>4</v>
      </c>
      <c r="CL21" s="83"/>
      <c r="CM21" s="13" cm="1">
        <f t="array" ref="CM21">IF($B$11="",ISERROR(MATCH(AC21,$AO$3:$AQ$3,0))*IF(OR(AC21&lt;$M$3,AC21&gt;$BU$36),0,INDEX($M$4:$N$10,WEEKDAY(AC21,2),(AC21&gt;=$M$3)*(AC21&lt;$N$3)+2*(AC21&gt;=$N$3)*(AC21&lt;=$BU$36))),ISERROR(MATCH(AC21,$AO$3:$AQ$3,0))*IF(OR(AC21&lt;$M$3,AC21&gt;$B$11),0,INDEX($M$4:$N$10,WEEKDAY(AC21,2),(AC21&gt;=$M$3)*(AC21&lt;$N$3)+2*(AC21&gt;=$N$3)*(AC21&lt;=$BU$36))))</f>
        <v>4</v>
      </c>
      <c r="CN21" s="83"/>
      <c r="CO21" s="13" cm="1">
        <f t="array" ref="CO21">IF($B$11="",ISERROR(MATCH(AE21,$AO$3:$AQ$3,0))*IF(OR(AE21&lt;$M$3,AE21&gt;$BU$36),0,INDEX($M$4:$N$10,WEEKDAY(AE21,2),(AE21&gt;=$M$3)*(AE21&lt;$N$3)+2*(AE21&gt;=$N$3)*(AE21&lt;=$BU$36))),ISERROR(MATCH(AE21,$AO$3:$AQ$3,0))*IF(OR(AE21&lt;$M$3,AE21&gt;$B$11),0,INDEX($M$4:$N$10,WEEKDAY(AE21,2),(AE21&gt;=$M$3)*(AE21&lt;$N$3)+2*(AE21&gt;=$N$3)*(AE21&lt;=$BU$36))))</f>
        <v>0</v>
      </c>
      <c r="CP21" s="83"/>
      <c r="CQ21" s="13" cm="1">
        <f t="array" ref="CQ21">IF($B$11="",ISERROR(MATCH(AG21,$AO$3:$AQ$3,0))*IF(OR(AG21&lt;$M$3,AG21&gt;$BU$36),0,INDEX($M$4:$N$10,WEEKDAY(AG21,2),(AG21&gt;=$M$3)*(AG21&lt;$N$3)+2*(AG21&gt;=$N$3)*(AG21&lt;=$BU$36))),ISERROR(MATCH(AG21,$AO$3:$AQ$3,0))*IF(OR(AG21&lt;$M$3,AG21&gt;$B$11),0,INDEX($M$4:$N$10,WEEKDAY(AG21,2),(AG21&gt;=$M$3)*(AG21&lt;$N$3)+2*(AG21&gt;=$N$3)*(AG21&lt;=$BU$36))))</f>
        <v>4</v>
      </c>
      <c r="CR21" s="83"/>
      <c r="CS21" s="13" cm="1">
        <f t="array" ref="CS21">IF($B$11="",ISERROR(MATCH(AI21,$AO$3:$AQ$3,0))*IF(OR(AI21&lt;$M$3,AI21&gt;$BU$36),0,INDEX($M$4:$N$10,WEEKDAY(AI21,2),(AI21&gt;=$M$3)*(AI21&lt;$N$3)+2*(AI21&gt;=$N$3)*(AI21&lt;=$BU$36))),ISERROR(MATCH(AI21,$AO$3:$AQ$3,0))*IF(OR(AI21&lt;$M$3,AI21&gt;$BU$36),0,INDEX($M$4:$N$10,WEEKDAY(AI21,2),(AI21&gt;=$M$3)*(AI21&lt;$N$3)+2*(AI21&gt;=$N$3)*(AI21&lt;=$BU$36))))</f>
        <v>4</v>
      </c>
      <c r="CT21" s="83"/>
      <c r="CU21" s="13" cm="1">
        <f t="array" ref="CU21">IF($B$11="",ISERROR(MATCH(AK21,$AO$3:$AQ$3,0))*IF(OR(AK21&lt;$M$3,AK21&gt;$BU$36),0,INDEX($M$4:$N$10,WEEKDAY(AK21,2),(AK21&gt;=$M$3)*(AK21&lt;$N$3)+2*(AK21&gt;=$N$3)*(AK21&lt;=$BU$36))),ISERROR(MATCH(AK21,$AO$3:$AQ$3,0))*IF(OR(AK21&lt;$M$3,AK21&gt;$B$11),0,INDEX($M$4:$N$10,WEEKDAY(AK21,2),(AK21&gt;=$M$3)*(AK21&lt;$N$3)+2*(AK21&gt;=$N$3)*(AK21&lt;=$BU$36))))</f>
        <v>0</v>
      </c>
      <c r="CV21" s="83"/>
      <c r="CW21" s="13" cm="1">
        <f t="array" ref="CW21">IF($B$11="",ISERROR(MATCH(AM21,$AO$3:$AQ$3,0))*IF(OR(AM21&lt;$M$3,AM21&gt;$BU$36),0,INDEX($M$4:$N$10,WEEKDAY(AM21,2),(AM21&gt;=$M$3)*(AM21&lt;$N$3)+2*(AM21&gt;=$N$3)*(AM21&lt;=$BU$36))),ISERROR(MATCH(AM21,$AO$3:$AQ$3,0))*IF(OR(AM21&lt;$M$3,AM21&gt;$B$11),0,INDEX($M$4:$N$10,WEEKDAY(AM21,2),(AM21&gt;=$M$3)*(AM21&lt;$N$3)+2*(AM21&gt;=$N$3)*(AM21&lt;=$BU$36))))</f>
        <v>4</v>
      </c>
      <c r="CX21" s="84"/>
    </row>
    <row r="22" spans="1:102" ht="14.45" customHeight="1" x14ac:dyDescent="0.25">
      <c r="A22" s="29"/>
      <c r="B22" s="315"/>
      <c r="C22" s="316"/>
      <c r="D22" s="30" t="str" cm="1">
        <f t="array" ref="D22">IF($D$4="",IF(B22="","",SUMPRODUCT(($Q$2:$AM$32&gt;=A22)*($Q$2:$AM$32&lt;=B22)*($CA$2:$CW$32&gt;0))),IF(B22="","",SUMPRODUCT(($Q$2:$AM$32&gt;=A22)*($Q$2:$AM$32&lt;=B22)*($AZ$2:$BV$32&gt;0))))</f>
        <v/>
      </c>
      <c r="G22" s="312">
        <f>DATE($A$1,4,1)</f>
        <v>44652</v>
      </c>
      <c r="H22" s="313"/>
      <c r="I22" s="82">
        <f>COUNTIF($BF$2:$BF$32,"&gt;0")</f>
        <v>19</v>
      </c>
      <c r="J22" s="35">
        <f>IF($D$4="",SUM($CG$2:$CG$32),SUM($BF$2:$BF$32))</f>
        <v>76</v>
      </c>
      <c r="K22" s="34"/>
      <c r="L22" s="32"/>
      <c r="M22" s="36"/>
      <c r="N22" s="37">
        <f>IF($D$4="",(MAX(MIN(EDATE(G22,1),$N$3)-MAX(G22,$M$3),0))/(EDATE(G22,1)-G22)*($D$6*$J22+$H$6)+MAX(MIN(EDATE(G22,1),$BU$36)-MAX(G22,$N$3),0)/(EDATE(G22,1)-G22)*($D$7*$J22+$H$7),(MAX(MIN(EDATE(G22,1),$N$3)-MAX(G22,$M$3),0))/(EDATE(G22,1)-G22)*($D$4+$H$4)+MAX(MIN(EDATE(G22,1),$BU$36)-MAX(G22,$N$3),0)/(EDATE(G22,1)-G22)*($D$5+$H$5))</f>
        <v>1125.8</v>
      </c>
      <c r="O22" s="76"/>
      <c r="P22" s="11">
        <f t="shared" si="1"/>
        <v>44582</v>
      </c>
      <c r="Q22" s="12">
        <f t="shared" si="5"/>
        <v>44582</v>
      </c>
      <c r="R22" s="11">
        <f t="shared" si="5"/>
        <v>44613</v>
      </c>
      <c r="S22" s="12">
        <f t="shared" si="4"/>
        <v>44613</v>
      </c>
      <c r="T22" s="11">
        <f t="shared" si="4"/>
        <v>44641</v>
      </c>
      <c r="U22" s="12">
        <f t="shared" si="4"/>
        <v>44641</v>
      </c>
      <c r="V22" s="11">
        <f t="shared" si="4"/>
        <v>44672</v>
      </c>
      <c r="W22" s="12">
        <f t="shared" si="4"/>
        <v>44672</v>
      </c>
      <c r="X22" s="11">
        <f t="shared" si="4"/>
        <v>44702</v>
      </c>
      <c r="Y22" s="12">
        <f t="shared" si="4"/>
        <v>44702</v>
      </c>
      <c r="Z22" s="11">
        <f t="shared" si="4"/>
        <v>44733</v>
      </c>
      <c r="AA22" s="12">
        <f t="shared" si="4"/>
        <v>44733</v>
      </c>
      <c r="AB22" s="11">
        <f t="shared" si="4"/>
        <v>44763</v>
      </c>
      <c r="AC22" s="12">
        <f t="shared" si="4"/>
        <v>44763</v>
      </c>
      <c r="AD22" s="11">
        <f t="shared" si="4"/>
        <v>44794</v>
      </c>
      <c r="AE22" s="12">
        <f t="shared" si="4"/>
        <v>44794</v>
      </c>
      <c r="AF22" s="11">
        <f t="shared" si="4"/>
        <v>44825</v>
      </c>
      <c r="AG22" s="12">
        <f t="shared" si="4"/>
        <v>44825</v>
      </c>
      <c r="AH22" s="11">
        <f t="shared" si="4"/>
        <v>44855</v>
      </c>
      <c r="AI22" s="12">
        <f t="shared" si="4"/>
        <v>44855</v>
      </c>
      <c r="AJ22" s="11">
        <f t="shared" si="4"/>
        <v>44886</v>
      </c>
      <c r="AK22" s="12">
        <f t="shared" si="4"/>
        <v>44886</v>
      </c>
      <c r="AL22" s="11">
        <f t="shared" si="4"/>
        <v>44916</v>
      </c>
      <c r="AM22" s="12">
        <f t="shared" si="4"/>
        <v>44916</v>
      </c>
      <c r="AO22" s="303"/>
      <c r="AP22" s="303"/>
      <c r="AQ22" s="303"/>
      <c r="AR22" s="303"/>
      <c r="AT22" s="322"/>
      <c r="AU22" s="322"/>
      <c r="AV22" s="322"/>
      <c r="AW22" s="322"/>
      <c r="AY22" s="162"/>
      <c r="AZ22" s="13" cm="1">
        <f t="array" ref="AZ22">IF($B$11="",ISERROR(MATCH(Q22,[1]Feiertage!$A$8:$A$19,0))*IF(OR(Q22&lt;$M$3,Q22&gt;$BU$36),0,INDEX($M$4:$N$10,WEEKDAY(Q22,2),(Q22&gt;=$M$3)*(Q22&lt;$N$3)+2*(Q22&gt;=$N$3)*(Q22&lt;=$BU$36))),ISERROR(MATCH(Q22,[1]Feiertage!$A$8:$A$19,0))*IF(OR(Q22&lt;$M$3,Q22&gt;$B$11),0,INDEX($M$4:$N$10,WEEKDAY(Q22,2),(Q22&gt;=$M$3)*(Q22&lt;$N$3)+2*(Q22&gt;=$N$3)*(Q22&lt;=$BU$36))))</f>
        <v>0</v>
      </c>
      <c r="BA22" s="83"/>
      <c r="BB22" s="13" cm="1">
        <f t="array" ref="BB22">IF($B$11="",ISERROR(MATCH(S22,[1]Feiertage!$A$8:$A$19,0))*IF(OR(S22&lt;$M$3,S22&gt;$BU$36),0,INDEX($M$4:$N$10,WEEKDAY(S22,2),(S22&gt;=$M$3)*(S22&lt;$N$3)+2*(S22&gt;=$N$3)*(S22&lt;=$BU$36))),ISERROR(MATCH(S22,[1]Feiertage!$A$8:$A$19,0))*IF(OR(S22&lt;$M$3,S22&gt;$B$11),0,INDEX($M$4:$N$10,WEEKDAY(S22,2),(S22&gt;=$M$3)*(S22&lt;$N$3)+2*(S22&gt;=$N$3)*(S22&lt;=$BU$36))))</f>
        <v>0</v>
      </c>
      <c r="BC22" s="83"/>
      <c r="BD22" s="13" cm="1">
        <f t="array" ref="BD22">IF($B$11="",ISERROR(MATCH(U22,[1]Feiertage!$A$8:$A$19,0))*IF(OR(U22&lt;$M$3,U22&gt;$BU$36),0,INDEX($M$4:$N$10,WEEKDAY(U22,2),(U22&gt;=$M$3)*(U22&lt;$N$3)+2*(U22&gt;=$N$3)*(U22&lt;=$BU$36))),ISERROR(MATCH(U22,[1]Feiertage!$A$8:$A$19,0))*IF(OR(U22&lt;$M$3,U22&gt;$B$11),0,INDEX($M$4:$N$10,WEEKDAY(U22,2),(U22&gt;=$M$3)*(U22&lt;$N$3)+2*(U22&gt;=$N$3)*(U22&lt;=$BU$36))))</f>
        <v>4</v>
      </c>
      <c r="BE22" s="83"/>
      <c r="BF22" s="13" cm="1">
        <f t="array" ref="BF22">IF($B$11="",ISERROR(MATCH(W22,[1]Feiertage!$A$8:$A$19,0))*IF(OR(W22&lt;$M$3,W22&gt;$BU$36),0,INDEX($M$4:$N$10,WEEKDAY(W22,2),(W22&gt;=$M$3)*(W22&lt;$N$3)+2*(W22&gt;=$N$3)*(W22&lt;=$BU$36))),ISERROR(MATCH(W22,[1]Feiertage!$A$8:$A$19,0))*IF(OR(W22&lt;$M$3,W22&gt;$B$11),0,INDEX($M$4:$N$10,WEEKDAY(W22,2),(W22&gt;=$M$3)*(W22&lt;$N$3)+2*(W22&gt;=$N$3)*(W22&lt;=$BU$36))))</f>
        <v>4</v>
      </c>
      <c r="BG22" s="83"/>
      <c r="BH22" s="13" cm="1">
        <f t="array" ref="BH22">IF($B$11="",ISERROR(MATCH(Y22,[1]Feiertage!$A$8:$A$19,0))*IF(OR(Y22&lt;$M$3,Y22&gt;$BU$36),0,INDEX($M$4:$N$10,WEEKDAY(Y22,2),(Y22&gt;=$M$3)*(Y22&lt;$N$3)+2*(Y22&gt;=$N$3)*(Y22&lt;=$BU$36))),ISERROR(MATCH(Y22,[1]Feiertage!$A$8:$A$19,0))*IF(OR(Y22&lt;$M$3,Y22&gt;$B$11),0,INDEX($M$4:$N$10,WEEKDAY(Y22,2),(Y22&gt;=$M$3)*(Y22&lt;$N$3)+2*(Y22&gt;=$N$3)*(Y22&lt;=$BU$36))))</f>
        <v>0</v>
      </c>
      <c r="BI22" s="83"/>
      <c r="BJ22" s="13" cm="1">
        <f t="array" ref="BJ22">IF($B$11="",ISERROR(MATCH(AA22,[1]Feiertage!$A$8:$A$19,0))*IF(OR(AA22&lt;$M$3,AA22&gt;$BU$36),0,INDEX($M$4:$N$10,WEEKDAY(AA22,2),(AA22&gt;=$M$3)*(AA22&lt;$N$3)+2*(AA22&gt;=$N$3)*(AA22&lt;=$BU$36))),ISERROR(MATCH(AA22,[1]Feiertage!$A$8:$A$19,0))*IF(OR(AA22&lt;$M$3,AA22&gt;$B$11),0,INDEX($M$4:$N$10,WEEKDAY(AA22,2),(AA22&gt;=$M$3)*(AA22&lt;$N$3)+2*(AA22&gt;=$N$3)*(AA22&lt;=$BU$36))))</f>
        <v>4</v>
      </c>
      <c r="BK22" s="83"/>
      <c r="BL22" s="13" cm="1">
        <f t="array" ref="BL22">IF($B$11="",ISERROR(MATCH(AC22,[1]Feiertage!$A$8:$A$19,0))*IF(OR(AC22&lt;$M$3,AC22&gt;$BU$36),0,INDEX($M$4:$N$10,WEEKDAY(AC22,2),(AC22&gt;=$M$3)*(AC22&lt;$N$3)+2*(AC22&gt;=$N$3)*(AC22&lt;=$BU$36))),ISERROR(MATCH(AC22,[1]Feiertage!$A$8:$A$19,0))*IF(OR(AC22&lt;$M$3,AC22&gt;$B$11),0,INDEX($M$4:$N$10,WEEKDAY(AC22,2),(AC22&gt;=$M$3)*(AC22&lt;$N$3)+2*(AC22&gt;=$N$3)*(AC22&lt;=$BU$36))))</f>
        <v>4</v>
      </c>
      <c r="BM22" s="83"/>
      <c r="BN22" s="13" cm="1">
        <f t="array" ref="BN22">IF($B$11="",ISERROR(MATCH(AE22,[1]Feiertage!$A$8:$A$19,0))*IF(OR(AE22&lt;$M$3,AE22&gt;$BU$36),0,INDEX($M$4:$N$10,WEEKDAY(AE22,2),(AE22&gt;=$M$3)*(AE22&lt;$N$3)+2*(AE22&gt;=$N$3)*(AE22&lt;=$BU$36))),ISERROR(MATCH(AE22,[1]Feiertage!$A$8:$A$19,0))*IF(OR(AE22&lt;$M$3,AE22&gt;$B$11),0,INDEX($M$4:$N$10,WEEKDAY(AE22,2),(AE22&gt;=$M$3)*(AE22&lt;$N$3)+2*(AE22&gt;=$N$3)*(AE22&lt;=$BU$36))))</f>
        <v>0</v>
      </c>
      <c r="BO22" s="83"/>
      <c r="BP22" s="13" cm="1">
        <f t="array" ref="BP22">IF($B$11="",ISERROR(MATCH(AG22,[1]Feiertage!$A$8:$A$19,0))*IF(OR(AG22&lt;$M$3,AG22&gt;$BU$36),0,INDEX($M$4:$N$10,WEEKDAY(AG22,2),(AG22&gt;=$M$3)*(AG22&lt;$N$3)+2*(AG22&gt;=$N$3)*(AG22&lt;=$BU$36))),ISERROR(MATCH(AG22,[1]Feiertage!$A$8:$A$19,0))*IF(OR(AG22&lt;$M$3,AG22&gt;$B$11),0,INDEX($M$4:$N$10,WEEKDAY(AG22,2),(AG22&gt;=$M$3)*(AG22&lt;$N$3)+2*(AG22&gt;=$N$3)*(AG22&lt;=$BU$36))))</f>
        <v>4</v>
      </c>
      <c r="BQ22" s="83"/>
      <c r="BR22" s="13" cm="1">
        <f t="array" ref="BR22">IF($B$11="",ISERROR(MATCH(AI22,[1]Feiertage!$A$8:$A$19,0))*IF(OR(AI22&lt;$M$3,AI22&gt;$BU$36),0,INDEX($M$4:$N$10,WEEKDAY(AI22,2),(AI22&gt;=$M$3)*(AI22&lt;$N$3)+2*(AI22&gt;=$N$3)*(AI22&lt;=$BU$36))),ISERROR(MATCH(AI22,[1]Feiertage!$A$8:$A$19,0))*IF(OR(AI22&lt;$M$3,AI22&gt;$B$11),0,INDEX($M$4:$N$10,WEEKDAY(AI22,2),(AI22&gt;=$M$3)*(AI22&lt;$N$3)+2*(AI22&gt;=$N$3)*(AI22&lt;=$BU$36))))</f>
        <v>4</v>
      </c>
      <c r="BS22" s="83"/>
      <c r="BT22" s="13" cm="1">
        <f t="array" ref="BT22">IF($B$11="",ISERROR(MATCH(AK22,[1]Feiertage!$A$8:$A$19,0))*IF(OR(AK22&lt;$M$3,AK22&gt;$BU$36),0,INDEX($M$4:$N$10,WEEKDAY(AK22,2),(AK22&gt;=$M$3)*(AK22&lt;$N$3)+2*(AK22&gt;=$N$3)*(AK22&lt;=$BU$36))),ISERROR(MATCH(AK22,[1]Feiertage!$A$8:$A$19,0))*IF(OR(AK22&lt;$M$3,AK22&gt;$B$11),0,INDEX($M$4:$N$10,WEEKDAY(AK22,2),(AK22&gt;=$M$3)*(AK22&lt;$N$3)+2*(AK22&gt;=$N$3)*(AK22&lt;=$BU$36))))</f>
        <v>4</v>
      </c>
      <c r="BU22" s="83"/>
      <c r="BV22" s="13" cm="1">
        <f t="array" ref="BV22">IF($B$11="",ISERROR(MATCH(AM22,[1]Feiertage!$A$8:$A$19,0))*IF(OR(AM22&lt;$M$3,AM22&gt;$BU$36),0,INDEX($M$4:$N$10,WEEKDAY(AM22,2),(AM22&gt;=$M$3)*(AM22&lt;$N$3)+2*(AM22&gt;=$N$3)*(AM22&lt;=$BU$36))),ISERROR(MATCH(AM22,[1]Feiertage!$A$8:$A$19,0))*IF(OR(AM22&lt;$M$3,AM22&gt;$B$11),0,INDEX($M$4:$N$10,WEEKDAY(AM22,2),(AM22&gt;=$M$3)*(AM22&lt;$N$3)+2*(AM22&gt;=$N$3)*(AM22&lt;=$BU$36))))</f>
        <v>4</v>
      </c>
      <c r="BW22" s="84"/>
      <c r="BZ22" s="162"/>
      <c r="CA22" s="13" cm="1">
        <f t="array" ref="CA22">IF($B$11="",ISERROR(MATCH(Q22,$AO$3:$AQ$3,0))*IF(OR(Q22&lt;$M$3,Q22&gt;$BU$36),0,INDEX($M$4:$N$10,WEEKDAY(Q22,2),(Q22&gt;=$M$3)*(Q22&lt;$N$3)+2*(Q22&gt;=$N$3)*(Q22&lt;=$BU$36))),ISERROR(MATCH(Q22,$AO$3:$AQ$3,0))*IF(OR(Q22&lt;$M$3,Q22&gt;$B$11),0,INDEX($M$4:$N$10,WEEKDAY(Q22,2),(Q22&gt;=$M$3)*(Q22&lt;$N$3)+2*(Q22&gt;=$N$3)*(Q22&lt;=$BU$36))))</f>
        <v>0</v>
      </c>
      <c r="CB22" s="83"/>
      <c r="CC22" s="13" cm="1">
        <f t="array" ref="CC22">IF($B$11="",ISERROR(MATCH(S22,$AO$3:$AQ$3,0))*IF(OR(S22&lt;$M$3,S22&gt;$BU$36),0,INDEX($M$4:$N$10,WEEKDAY(S22,2),(S22&gt;=$M$3)*(S22&lt;$N$3)+2*(S22&gt;=$N$3)*(S22&lt;=$BU$36))),ISERROR(MATCH(S22,$AO$3:$AQ$3,0))*IF(OR(S22&lt;$M$3,S22&gt;$B$11),0,INDEX($M$4:$N$10,WEEKDAY(S22,2),(S22&gt;=$M$3)*(S22&lt;$N$3)+2*(S22&gt;=$N$3)*(S22&lt;=$BU$36))))</f>
        <v>0</v>
      </c>
      <c r="CD22" s="83"/>
      <c r="CE22" s="13" cm="1">
        <f t="array" ref="CE22">IF($B$11="",ISERROR(MATCH(U22,$AO$3:$AQ$3,0))*IF(OR(U22&lt;$M$3,U22&gt;$BU$36),0,INDEX($M$4:$N$10,WEEKDAY(U22,2),(U22&gt;=$M$3)*(U22&lt;$N$3)+2*(U22&gt;=$N$3)*(U22&lt;=$BU$36))),ISERROR(MATCH(U22,$AO$3:$AQ$3,0))*IF(OR(U22&lt;$M$3,U22&gt;$B$11),0,INDEX($M$4:$N$10,WEEKDAY(U22,2),(U22&gt;=$M$3)*(U22&lt;$N$3)+2*(U22&gt;=$N$3)*(U22&lt;=$BU$36))))</f>
        <v>4</v>
      </c>
      <c r="CF22" s="83"/>
      <c r="CG22" s="13" cm="1">
        <f t="array" ref="CG22">IF($B$11="",ISERROR(MATCH(W22,$AO$3:$AQ$3,0))*IF(OR(W22&lt;$M$3,W22&gt;$BU$36),0,INDEX($M$4:$N$10,WEEKDAY(W22,2),(W22&gt;=$M$3)*(W22&lt;$N$3)+2*(W22&gt;=$N$3)*(W22&lt;=$BU$36))),ISERROR(MATCH(W22,$AO$3:$AQ$3,0))*IF(OR(W22&lt;$M$3,W22&gt;$B$11),0,INDEX($M$4:$N$10,WEEKDAY(W22,2),(W22&gt;=$M$3)*(W22&lt;$N$3)+2*(W22&gt;=$N$3)*(W22&lt;=$BU$36))))</f>
        <v>4</v>
      </c>
      <c r="CH22" s="83"/>
      <c r="CI22" s="13" cm="1">
        <f t="array" ref="CI22">IF($B$11="",ISERROR(MATCH(Y22,$AO$3:$AQ$3,0))*IF(OR(Y22&lt;$M$3,Y22&gt;$BU$36),0,INDEX($M$4:$N$10,WEEKDAY(Y22,2),(Y22&gt;=$M$3)*(Y22&lt;$N$3)+2*(Y22&gt;=$N$3)*(Y22&lt;=$BU$36))),ISERROR(MATCH(Y22,$AO$3:$AQ$3,0))*IF(OR(Y22&lt;$M$3,Y22&gt;$B$11),0,INDEX($M$4:$N$10,WEEKDAY(Y22,2),(Y22&gt;=$M$3)*(Y22&lt;$N$3)+2*(Y22&gt;=$N$3)*(Y22&lt;=$BU$36))))</f>
        <v>0</v>
      </c>
      <c r="CJ22" s="83"/>
      <c r="CK22" s="13" cm="1">
        <f t="array" ref="CK22">IF($B$11="",ISERROR(MATCH(AA22,$AO$3:$AQ$3,0))*IF(OR(AA22&lt;$M$3,AA22&gt;$BU$36),0,INDEX($M$4:$N$10,WEEKDAY(AA22,2),(AA22&gt;=$M$3)*(AA22&lt;$N$3)+2*(AA22&gt;=$N$3)*(AA22&lt;=$BU$36))),ISERROR(MATCH(AA22,$AO$3:$AQ$3,0))*IF(OR(AA22&lt;$M$3,AA22&gt;$B$11),0,INDEX($M$4:$N$10,WEEKDAY(AA22,2),(AA22&gt;=$M$3)*(AA22&lt;$N$3)+2*(AA22&gt;=$N$3)*(AA22&lt;=$BU$36))))</f>
        <v>4</v>
      </c>
      <c r="CL22" s="83"/>
      <c r="CM22" s="13" cm="1">
        <f t="array" ref="CM22">IF($B$11="",ISERROR(MATCH(AC22,$AO$3:$AQ$3,0))*IF(OR(AC22&lt;$M$3,AC22&gt;$BU$36),0,INDEX($M$4:$N$10,WEEKDAY(AC22,2),(AC22&gt;=$M$3)*(AC22&lt;$N$3)+2*(AC22&gt;=$N$3)*(AC22&lt;=$BU$36))),ISERROR(MATCH(AC22,$AO$3:$AQ$3,0))*IF(OR(AC22&lt;$M$3,AC22&gt;$B$11),0,INDEX($M$4:$N$10,WEEKDAY(AC22,2),(AC22&gt;=$M$3)*(AC22&lt;$N$3)+2*(AC22&gt;=$N$3)*(AC22&lt;=$BU$36))))</f>
        <v>4</v>
      </c>
      <c r="CN22" s="83"/>
      <c r="CO22" s="13" cm="1">
        <f t="array" ref="CO22">IF($B$11="",ISERROR(MATCH(AE22,$AO$3:$AQ$3,0))*IF(OR(AE22&lt;$M$3,AE22&gt;$BU$36),0,INDEX($M$4:$N$10,WEEKDAY(AE22,2),(AE22&gt;=$M$3)*(AE22&lt;$N$3)+2*(AE22&gt;=$N$3)*(AE22&lt;=$BU$36))),ISERROR(MATCH(AE22,$AO$3:$AQ$3,0))*IF(OR(AE22&lt;$M$3,AE22&gt;$B$11),0,INDEX($M$4:$N$10,WEEKDAY(AE22,2),(AE22&gt;=$M$3)*(AE22&lt;$N$3)+2*(AE22&gt;=$N$3)*(AE22&lt;=$BU$36))))</f>
        <v>0</v>
      </c>
      <c r="CP22" s="83"/>
      <c r="CQ22" s="13" cm="1">
        <f t="array" ref="CQ22">IF($B$11="",ISERROR(MATCH(AG22,$AO$3:$AQ$3,0))*IF(OR(AG22&lt;$M$3,AG22&gt;$BU$36),0,INDEX($M$4:$N$10,WEEKDAY(AG22,2),(AG22&gt;=$M$3)*(AG22&lt;$N$3)+2*(AG22&gt;=$N$3)*(AG22&lt;=$BU$36))),ISERROR(MATCH(AG22,$AO$3:$AQ$3,0))*IF(OR(AG22&lt;$M$3,AG22&gt;$B$11),0,INDEX($M$4:$N$10,WEEKDAY(AG22,2),(AG22&gt;=$M$3)*(AG22&lt;$N$3)+2*(AG22&gt;=$N$3)*(AG22&lt;=$BU$36))))</f>
        <v>4</v>
      </c>
      <c r="CR22" s="83"/>
      <c r="CS22" s="13" cm="1">
        <f t="array" ref="CS22">IF($B$11="",ISERROR(MATCH(AI22,$AO$3:$AQ$3,0))*IF(OR(AI22&lt;$M$3,AI22&gt;$BU$36),0,INDEX($M$4:$N$10,WEEKDAY(AI22,2),(AI22&gt;=$M$3)*(AI22&lt;$N$3)+2*(AI22&gt;=$N$3)*(AI22&lt;=$BU$36))),ISERROR(MATCH(AI22,$AO$3:$AQ$3,0))*IF(OR(AI22&lt;$M$3,AI22&gt;$BU$36),0,INDEX($M$4:$N$10,WEEKDAY(AI22,2),(AI22&gt;=$M$3)*(AI22&lt;$N$3)+2*(AI22&gt;=$N$3)*(AI22&lt;=$BU$36))))</f>
        <v>4</v>
      </c>
      <c r="CT22" s="83"/>
      <c r="CU22" s="13" cm="1">
        <f t="array" ref="CU22">IF($B$11="",ISERROR(MATCH(AK22,$AO$3:$AQ$3,0))*IF(OR(AK22&lt;$M$3,AK22&gt;$BU$36),0,INDEX($M$4:$N$10,WEEKDAY(AK22,2),(AK22&gt;=$M$3)*(AK22&lt;$N$3)+2*(AK22&gt;=$N$3)*(AK22&lt;=$BU$36))),ISERROR(MATCH(AK22,$AO$3:$AQ$3,0))*IF(OR(AK22&lt;$M$3,AK22&gt;$B$11),0,INDEX($M$4:$N$10,WEEKDAY(AK22,2),(AK22&gt;=$M$3)*(AK22&lt;$N$3)+2*(AK22&gt;=$N$3)*(AK22&lt;=$BU$36))))</f>
        <v>4</v>
      </c>
      <c r="CV22" s="83"/>
      <c r="CW22" s="13" cm="1">
        <f t="array" ref="CW22">IF($B$11="",ISERROR(MATCH(AM22,$AO$3:$AQ$3,0))*IF(OR(AM22&lt;$M$3,AM22&gt;$BU$36),0,INDEX($M$4:$N$10,WEEKDAY(AM22,2),(AM22&gt;=$M$3)*(AM22&lt;$N$3)+2*(AM22&gt;=$N$3)*(AM22&lt;=$BU$36))),ISERROR(MATCH(AM22,$AO$3:$AQ$3,0))*IF(OR(AM22&lt;$M$3,AM22&gt;$B$11),0,INDEX($M$4:$N$10,WEEKDAY(AM22,2),(AM22&gt;=$M$3)*(AM22&lt;$N$3)+2*(AM22&gt;=$N$3)*(AM22&lt;=$BU$36))))</f>
        <v>4</v>
      </c>
      <c r="CX22" s="84"/>
    </row>
    <row r="23" spans="1:102" ht="14.45" customHeight="1" x14ac:dyDescent="0.25">
      <c r="A23" s="29"/>
      <c r="B23" s="315"/>
      <c r="C23" s="316"/>
      <c r="D23" s="30" t="str" cm="1">
        <f t="array" ref="D23">IF($D$4="",IF(B23="","",SUMPRODUCT(($Q$2:$AM$32&gt;=A23)*($Q$2:$AM$32&lt;=B23)*($CA$2:$CW$32&gt;0))),IF(B23="","",SUMPRODUCT(($Q$2:$AM$32&gt;=A23)*($Q$2:$AM$32&lt;=B23)*($AZ$2:$BV$32&gt;0))))</f>
        <v/>
      </c>
      <c r="G23" s="312">
        <f>DATE($A$1,5,1)</f>
        <v>44682</v>
      </c>
      <c r="H23" s="313"/>
      <c r="I23" s="82">
        <f>COUNTIF($BH$2:$BH$32,"&gt;0")</f>
        <v>21</v>
      </c>
      <c r="J23" s="35">
        <f>IF($D$4="",SUM($CI$2:$CI$32),SUM($BH$2:$BH$32))</f>
        <v>84</v>
      </c>
      <c r="K23" s="34"/>
      <c r="L23" s="32"/>
      <c r="M23" s="36"/>
      <c r="N23" s="37">
        <f t="shared" ref="N23:N25" si="7">IF($D$4="",(MAX(MIN(EDATE(G23,1),$N$3)-MAX(G23,$M$3),0))/(EDATE(G23,1)-G23)*($D$6*$J23+$H$6)+MAX(MIN(EDATE(G23,1),$BU$36)-MAX(G23,$N$3),0)/(EDATE(G23,1)-G23)*($D$7*$J23+$H$7),(MAX(MIN(EDATE(G23,1),$N$3)-MAX(G23,$M$3),0))/(EDATE(G23,1)-G23)*($D$4+$H$4)+MAX(MIN(EDATE(G23,1),$BU$36)-MAX(G23,$N$3),0)/(EDATE(G23,1)-G23)*($D$5+$H$5))</f>
        <v>1125.8</v>
      </c>
      <c r="O23" s="76"/>
      <c r="P23" s="11">
        <f t="shared" si="1"/>
        <v>44583</v>
      </c>
      <c r="Q23" s="12">
        <f t="shared" si="5"/>
        <v>44583</v>
      </c>
      <c r="R23" s="11">
        <f t="shared" si="5"/>
        <v>44614</v>
      </c>
      <c r="S23" s="12">
        <f t="shared" si="4"/>
        <v>44614</v>
      </c>
      <c r="T23" s="11">
        <f t="shared" si="4"/>
        <v>44642</v>
      </c>
      <c r="U23" s="12">
        <f t="shared" si="4"/>
        <v>44642</v>
      </c>
      <c r="V23" s="11">
        <f t="shared" si="4"/>
        <v>44673</v>
      </c>
      <c r="W23" s="12">
        <f t="shared" si="4"/>
        <v>44673</v>
      </c>
      <c r="X23" s="11">
        <f t="shared" si="4"/>
        <v>44703</v>
      </c>
      <c r="Y23" s="12">
        <f t="shared" si="4"/>
        <v>44703</v>
      </c>
      <c r="Z23" s="11">
        <f t="shared" si="4"/>
        <v>44734</v>
      </c>
      <c r="AA23" s="12">
        <f t="shared" si="4"/>
        <v>44734</v>
      </c>
      <c r="AB23" s="11">
        <f t="shared" si="4"/>
        <v>44764</v>
      </c>
      <c r="AC23" s="12">
        <f t="shared" si="4"/>
        <v>44764</v>
      </c>
      <c r="AD23" s="11">
        <f t="shared" si="4"/>
        <v>44795</v>
      </c>
      <c r="AE23" s="12">
        <f t="shared" si="4"/>
        <v>44795</v>
      </c>
      <c r="AF23" s="11">
        <f t="shared" si="4"/>
        <v>44826</v>
      </c>
      <c r="AG23" s="12">
        <f t="shared" si="4"/>
        <v>44826</v>
      </c>
      <c r="AH23" s="11">
        <f t="shared" si="4"/>
        <v>44856</v>
      </c>
      <c r="AI23" s="12">
        <f t="shared" si="4"/>
        <v>44856</v>
      </c>
      <c r="AJ23" s="11">
        <f t="shared" si="4"/>
        <v>44887</v>
      </c>
      <c r="AK23" s="12">
        <f t="shared" si="4"/>
        <v>44887</v>
      </c>
      <c r="AL23" s="11">
        <f t="shared" si="4"/>
        <v>44917</v>
      </c>
      <c r="AM23" s="12">
        <f t="shared" si="4"/>
        <v>44917</v>
      </c>
      <c r="AY23" s="162"/>
      <c r="AZ23" s="13" cm="1">
        <f t="array" ref="AZ23">IF($B$11="",ISERROR(MATCH(Q23,[1]Feiertage!$A$8:$A$19,0))*IF(OR(Q23&lt;$M$3,Q23&gt;$BU$36),0,INDEX($M$4:$N$10,WEEKDAY(Q23,2),(Q23&gt;=$M$3)*(Q23&lt;$N$3)+2*(Q23&gt;=$N$3)*(Q23&lt;=$BU$36))),ISERROR(MATCH(Q23,[1]Feiertage!$A$8:$A$19,0))*IF(OR(Q23&lt;$M$3,Q23&gt;$B$11),0,INDEX($M$4:$N$10,WEEKDAY(Q23,2),(Q23&gt;=$M$3)*(Q23&lt;$N$3)+2*(Q23&gt;=$N$3)*(Q23&lt;=$BU$36))))</f>
        <v>0</v>
      </c>
      <c r="BA23" s="83"/>
      <c r="BB23" s="13" cm="1">
        <f t="array" ref="BB23">IF($B$11="",ISERROR(MATCH(S23,[1]Feiertage!$A$8:$A$19,0))*IF(OR(S23&lt;$M$3,S23&gt;$BU$36),0,INDEX($M$4:$N$10,WEEKDAY(S23,2),(S23&gt;=$M$3)*(S23&lt;$N$3)+2*(S23&gt;=$N$3)*(S23&lt;=$BU$36))),ISERROR(MATCH(S23,[1]Feiertage!$A$8:$A$19,0))*IF(OR(S23&lt;$M$3,S23&gt;$B$11),0,INDEX($M$4:$N$10,WEEKDAY(S23,2),(S23&gt;=$M$3)*(S23&lt;$N$3)+2*(S23&gt;=$N$3)*(S23&lt;=$BU$36))))</f>
        <v>0</v>
      </c>
      <c r="BC23" s="83"/>
      <c r="BD23" s="13" cm="1">
        <f t="array" ref="BD23">IF($B$11="",ISERROR(MATCH(U23,[1]Feiertage!$A$8:$A$19,0))*IF(OR(U23&lt;$M$3,U23&gt;$BU$36),0,INDEX($M$4:$N$10,WEEKDAY(U23,2),(U23&gt;=$M$3)*(U23&lt;$N$3)+2*(U23&gt;=$N$3)*(U23&lt;=$BU$36))),ISERROR(MATCH(U23,[1]Feiertage!$A$8:$A$19,0))*IF(OR(U23&lt;$M$3,U23&gt;$B$11),0,INDEX($M$4:$N$10,WEEKDAY(U23,2),(U23&gt;=$M$3)*(U23&lt;$N$3)+2*(U23&gt;=$N$3)*(U23&lt;=$BU$36))))</f>
        <v>4</v>
      </c>
      <c r="BE23" s="83"/>
      <c r="BF23" s="13" cm="1">
        <f t="array" ref="BF23">IF($B$11="",ISERROR(MATCH(W23,[1]Feiertage!$A$8:$A$19,0))*IF(OR(W23&lt;$M$3,W23&gt;$BU$36),0,INDEX($M$4:$N$10,WEEKDAY(W23,2),(W23&gt;=$M$3)*(W23&lt;$N$3)+2*(W23&gt;=$N$3)*(W23&lt;=$BU$36))),ISERROR(MATCH(W23,[1]Feiertage!$A$8:$A$19,0))*IF(OR(W23&lt;$M$3,W23&gt;$B$11),0,INDEX($M$4:$N$10,WEEKDAY(W23,2),(W23&gt;=$M$3)*(W23&lt;$N$3)+2*(W23&gt;=$N$3)*(W23&lt;=$BU$36))))</f>
        <v>4</v>
      </c>
      <c r="BG23" s="83"/>
      <c r="BH23" s="13" cm="1">
        <f t="array" ref="BH23">IF($B$11="",ISERROR(MATCH(Y23,[1]Feiertage!$A$8:$A$19,0))*IF(OR(Y23&lt;$M$3,Y23&gt;$BU$36),0,INDEX($M$4:$N$10,WEEKDAY(Y23,2),(Y23&gt;=$M$3)*(Y23&lt;$N$3)+2*(Y23&gt;=$N$3)*(Y23&lt;=$BU$36))),ISERROR(MATCH(Y23,[1]Feiertage!$A$8:$A$19,0))*IF(OR(Y23&lt;$M$3,Y23&gt;$B$11),0,INDEX($M$4:$N$10,WEEKDAY(Y23,2),(Y23&gt;=$M$3)*(Y23&lt;$N$3)+2*(Y23&gt;=$N$3)*(Y23&lt;=$BU$36))))</f>
        <v>0</v>
      </c>
      <c r="BI23" s="83"/>
      <c r="BJ23" s="13" cm="1">
        <f t="array" ref="BJ23">IF($B$11="",ISERROR(MATCH(AA23,[1]Feiertage!$A$8:$A$19,0))*IF(OR(AA23&lt;$M$3,AA23&gt;$BU$36),0,INDEX($M$4:$N$10,WEEKDAY(AA23,2),(AA23&gt;=$M$3)*(AA23&lt;$N$3)+2*(AA23&gt;=$N$3)*(AA23&lt;=$BU$36))),ISERROR(MATCH(AA23,[1]Feiertage!$A$8:$A$19,0))*IF(OR(AA23&lt;$M$3,AA23&gt;$B$11),0,INDEX($M$4:$N$10,WEEKDAY(AA23,2),(AA23&gt;=$M$3)*(AA23&lt;$N$3)+2*(AA23&gt;=$N$3)*(AA23&lt;=$BU$36))))</f>
        <v>4</v>
      </c>
      <c r="BK23" s="83"/>
      <c r="BL23" s="13" cm="1">
        <f t="array" ref="BL23">IF($B$11="",ISERROR(MATCH(AC23,[1]Feiertage!$A$8:$A$19,0))*IF(OR(AC23&lt;$M$3,AC23&gt;$BU$36),0,INDEX($M$4:$N$10,WEEKDAY(AC23,2),(AC23&gt;=$M$3)*(AC23&lt;$N$3)+2*(AC23&gt;=$N$3)*(AC23&lt;=$BU$36))),ISERROR(MATCH(AC23,[1]Feiertage!$A$8:$A$19,0))*IF(OR(AC23&lt;$M$3,AC23&gt;$B$11),0,INDEX($M$4:$N$10,WEEKDAY(AC23,2),(AC23&gt;=$M$3)*(AC23&lt;$N$3)+2*(AC23&gt;=$N$3)*(AC23&lt;=$BU$36))))</f>
        <v>4</v>
      </c>
      <c r="BM23" s="83"/>
      <c r="BN23" s="13" cm="1">
        <f t="array" ref="BN23">IF($B$11="",ISERROR(MATCH(AE23,[1]Feiertage!$A$8:$A$19,0))*IF(OR(AE23&lt;$M$3,AE23&gt;$BU$36),0,INDEX($M$4:$N$10,WEEKDAY(AE23,2),(AE23&gt;=$M$3)*(AE23&lt;$N$3)+2*(AE23&gt;=$N$3)*(AE23&lt;=$BU$36))),ISERROR(MATCH(AE23,[1]Feiertage!$A$8:$A$19,0))*IF(OR(AE23&lt;$M$3,AE23&gt;$B$11),0,INDEX($M$4:$N$10,WEEKDAY(AE23,2),(AE23&gt;=$M$3)*(AE23&lt;$N$3)+2*(AE23&gt;=$N$3)*(AE23&lt;=$BU$36))))</f>
        <v>4</v>
      </c>
      <c r="BO23" s="83"/>
      <c r="BP23" s="13" cm="1">
        <f t="array" ref="BP23">IF($B$11="",ISERROR(MATCH(AG23,[1]Feiertage!$A$8:$A$19,0))*IF(OR(AG23&lt;$M$3,AG23&gt;$BU$36),0,INDEX($M$4:$N$10,WEEKDAY(AG23,2),(AG23&gt;=$M$3)*(AG23&lt;$N$3)+2*(AG23&gt;=$N$3)*(AG23&lt;=$BU$36))),ISERROR(MATCH(AG23,[1]Feiertage!$A$8:$A$19,0))*IF(OR(AG23&lt;$M$3,AG23&gt;$B$11),0,INDEX($M$4:$N$10,WEEKDAY(AG23,2),(AG23&gt;=$M$3)*(AG23&lt;$N$3)+2*(AG23&gt;=$N$3)*(AG23&lt;=$BU$36))))</f>
        <v>4</v>
      </c>
      <c r="BQ23" s="83"/>
      <c r="BR23" s="13" cm="1">
        <f t="array" ref="BR23">IF($B$11="",ISERROR(MATCH(AI23,[1]Feiertage!$A$8:$A$19,0))*IF(OR(AI23&lt;$M$3,AI23&gt;$BU$36),0,INDEX($M$4:$N$10,WEEKDAY(AI23,2),(AI23&gt;=$M$3)*(AI23&lt;$N$3)+2*(AI23&gt;=$N$3)*(AI23&lt;=$BU$36))),ISERROR(MATCH(AI23,[1]Feiertage!$A$8:$A$19,0))*IF(OR(AI23&lt;$M$3,AI23&gt;$B$11),0,INDEX($M$4:$N$10,WEEKDAY(AI23,2),(AI23&gt;=$M$3)*(AI23&lt;$N$3)+2*(AI23&gt;=$N$3)*(AI23&lt;=$BU$36))))</f>
        <v>0</v>
      </c>
      <c r="BS23" s="83"/>
      <c r="BT23" s="13" cm="1">
        <f t="array" ref="BT23">IF($B$11="",ISERROR(MATCH(AK23,[1]Feiertage!$A$8:$A$19,0))*IF(OR(AK23&lt;$M$3,AK23&gt;$BU$36),0,INDEX($M$4:$N$10,WEEKDAY(AK23,2),(AK23&gt;=$M$3)*(AK23&lt;$N$3)+2*(AK23&gt;=$N$3)*(AK23&lt;=$BU$36))),ISERROR(MATCH(AK23,[1]Feiertage!$A$8:$A$19,0))*IF(OR(AK23&lt;$M$3,AK23&gt;$B$11),0,INDEX($M$4:$N$10,WEEKDAY(AK23,2),(AK23&gt;=$M$3)*(AK23&lt;$N$3)+2*(AK23&gt;=$N$3)*(AK23&lt;=$BU$36))))</f>
        <v>4</v>
      </c>
      <c r="BU23" s="83"/>
      <c r="BV23" s="13" cm="1">
        <f t="array" ref="BV23">IF($B$11="",ISERROR(MATCH(AM23,[1]Feiertage!$A$8:$A$19,0))*IF(OR(AM23&lt;$M$3,AM23&gt;$BU$36),0,INDEX($M$4:$N$10,WEEKDAY(AM23,2),(AM23&gt;=$M$3)*(AM23&lt;$N$3)+2*(AM23&gt;=$N$3)*(AM23&lt;=$BU$36))),ISERROR(MATCH(AM23,[1]Feiertage!$A$8:$A$19,0))*IF(OR(AM23&lt;$M$3,AM23&gt;$B$11),0,INDEX($M$4:$N$10,WEEKDAY(AM23,2),(AM23&gt;=$M$3)*(AM23&lt;$N$3)+2*(AM23&gt;=$N$3)*(AM23&lt;=$BU$36))))</f>
        <v>4</v>
      </c>
      <c r="BW23" s="84"/>
      <c r="BZ23" s="162"/>
      <c r="CA23" s="13" cm="1">
        <f t="array" ref="CA23">IF($B$11="",ISERROR(MATCH(Q23,$AO$3:$AQ$3,0))*IF(OR(Q23&lt;$M$3,Q23&gt;$BU$36),0,INDEX($M$4:$N$10,WEEKDAY(Q23,2),(Q23&gt;=$M$3)*(Q23&lt;$N$3)+2*(Q23&gt;=$N$3)*(Q23&lt;=$BU$36))),ISERROR(MATCH(Q23,$AO$3:$AQ$3,0))*IF(OR(Q23&lt;$M$3,Q23&gt;$B$11),0,INDEX($M$4:$N$10,WEEKDAY(Q23,2),(Q23&gt;=$M$3)*(Q23&lt;$N$3)+2*(Q23&gt;=$N$3)*(Q23&lt;=$BU$36))))</f>
        <v>0</v>
      </c>
      <c r="CB23" s="83"/>
      <c r="CC23" s="13" cm="1">
        <f t="array" ref="CC23">IF($B$11="",ISERROR(MATCH(S23,$AO$3:$AQ$3,0))*IF(OR(S23&lt;$M$3,S23&gt;$BU$36),0,INDEX($M$4:$N$10,WEEKDAY(S23,2),(S23&gt;=$M$3)*(S23&lt;$N$3)+2*(S23&gt;=$N$3)*(S23&lt;=$BU$36))),ISERROR(MATCH(S23,$AO$3:$AQ$3,0))*IF(OR(S23&lt;$M$3,S23&gt;$B$11),0,INDEX($M$4:$N$10,WEEKDAY(S23,2),(S23&gt;=$M$3)*(S23&lt;$N$3)+2*(S23&gt;=$N$3)*(S23&lt;=$BU$36))))</f>
        <v>0</v>
      </c>
      <c r="CD23" s="83"/>
      <c r="CE23" s="13" cm="1">
        <f t="array" ref="CE23">IF($B$11="",ISERROR(MATCH(U23,$AO$3:$AQ$3,0))*IF(OR(U23&lt;$M$3,U23&gt;$BU$36),0,INDEX($M$4:$N$10,WEEKDAY(U23,2),(U23&gt;=$M$3)*(U23&lt;$N$3)+2*(U23&gt;=$N$3)*(U23&lt;=$BU$36))),ISERROR(MATCH(U23,$AO$3:$AQ$3,0))*IF(OR(U23&lt;$M$3,U23&gt;$B$11),0,INDEX($M$4:$N$10,WEEKDAY(U23,2),(U23&gt;=$M$3)*(U23&lt;$N$3)+2*(U23&gt;=$N$3)*(U23&lt;=$BU$36))))</f>
        <v>4</v>
      </c>
      <c r="CF23" s="83"/>
      <c r="CG23" s="13" cm="1">
        <f t="array" ref="CG23">IF($B$11="",ISERROR(MATCH(W23,$AO$3:$AQ$3,0))*IF(OR(W23&lt;$M$3,W23&gt;$BU$36),0,INDEX($M$4:$N$10,WEEKDAY(W23,2),(W23&gt;=$M$3)*(W23&lt;$N$3)+2*(W23&gt;=$N$3)*(W23&lt;=$BU$36))),ISERROR(MATCH(W23,$AO$3:$AQ$3,0))*IF(OR(W23&lt;$M$3,W23&gt;$B$11),0,INDEX($M$4:$N$10,WEEKDAY(W23,2),(W23&gt;=$M$3)*(W23&lt;$N$3)+2*(W23&gt;=$N$3)*(W23&lt;=$BU$36))))</f>
        <v>4</v>
      </c>
      <c r="CH23" s="83"/>
      <c r="CI23" s="13" cm="1">
        <f t="array" ref="CI23">IF($B$11="",ISERROR(MATCH(Y23,$AO$3:$AQ$3,0))*IF(OR(Y23&lt;$M$3,Y23&gt;$BU$36),0,INDEX($M$4:$N$10,WEEKDAY(Y23,2),(Y23&gt;=$M$3)*(Y23&lt;$N$3)+2*(Y23&gt;=$N$3)*(Y23&lt;=$BU$36))),ISERROR(MATCH(Y23,$AO$3:$AQ$3,0))*IF(OR(Y23&lt;$M$3,Y23&gt;$B$11),0,INDEX($M$4:$N$10,WEEKDAY(Y23,2),(Y23&gt;=$M$3)*(Y23&lt;$N$3)+2*(Y23&gt;=$N$3)*(Y23&lt;=$BU$36))))</f>
        <v>0</v>
      </c>
      <c r="CJ23" s="83"/>
      <c r="CK23" s="13" cm="1">
        <f t="array" ref="CK23">IF($B$11="",ISERROR(MATCH(AA23,$AO$3:$AQ$3,0))*IF(OR(AA23&lt;$M$3,AA23&gt;$BU$36),0,INDEX($M$4:$N$10,WEEKDAY(AA23,2),(AA23&gt;=$M$3)*(AA23&lt;$N$3)+2*(AA23&gt;=$N$3)*(AA23&lt;=$BU$36))),ISERROR(MATCH(AA23,$AO$3:$AQ$3,0))*IF(OR(AA23&lt;$M$3,AA23&gt;$B$11),0,INDEX($M$4:$N$10,WEEKDAY(AA23,2),(AA23&gt;=$M$3)*(AA23&lt;$N$3)+2*(AA23&gt;=$N$3)*(AA23&lt;=$BU$36))))</f>
        <v>4</v>
      </c>
      <c r="CL23" s="83"/>
      <c r="CM23" s="13" cm="1">
        <f t="array" ref="CM23">IF($B$11="",ISERROR(MATCH(AC23,$AO$3:$AQ$3,0))*IF(OR(AC23&lt;$M$3,AC23&gt;$BU$36),0,INDEX($M$4:$N$10,WEEKDAY(AC23,2),(AC23&gt;=$M$3)*(AC23&lt;$N$3)+2*(AC23&gt;=$N$3)*(AC23&lt;=$BU$36))),ISERROR(MATCH(AC23,$AO$3:$AQ$3,0))*IF(OR(AC23&lt;$M$3,AC23&gt;$B$11),0,INDEX($M$4:$N$10,WEEKDAY(AC23,2),(AC23&gt;=$M$3)*(AC23&lt;$N$3)+2*(AC23&gt;=$N$3)*(AC23&lt;=$BU$36))))</f>
        <v>4</v>
      </c>
      <c r="CN23" s="83"/>
      <c r="CO23" s="13" cm="1">
        <f t="array" ref="CO23">IF($B$11="",ISERROR(MATCH(AE23,$AO$3:$AQ$3,0))*IF(OR(AE23&lt;$M$3,AE23&gt;$BU$36),0,INDEX($M$4:$N$10,WEEKDAY(AE23,2),(AE23&gt;=$M$3)*(AE23&lt;$N$3)+2*(AE23&gt;=$N$3)*(AE23&lt;=$BU$36))),ISERROR(MATCH(AE23,$AO$3:$AQ$3,0))*IF(OR(AE23&lt;$M$3,AE23&gt;$B$11),0,INDEX($M$4:$N$10,WEEKDAY(AE23,2),(AE23&gt;=$M$3)*(AE23&lt;$N$3)+2*(AE23&gt;=$N$3)*(AE23&lt;=$BU$36))))</f>
        <v>4</v>
      </c>
      <c r="CP23" s="83"/>
      <c r="CQ23" s="13" cm="1">
        <f t="array" ref="CQ23">IF($B$11="",ISERROR(MATCH(AG23,$AO$3:$AQ$3,0))*IF(OR(AG23&lt;$M$3,AG23&gt;$BU$36),0,INDEX($M$4:$N$10,WEEKDAY(AG23,2),(AG23&gt;=$M$3)*(AG23&lt;$N$3)+2*(AG23&gt;=$N$3)*(AG23&lt;=$BU$36))),ISERROR(MATCH(AG23,$AO$3:$AQ$3,0))*IF(OR(AG23&lt;$M$3,AG23&gt;$B$11),0,INDEX($M$4:$N$10,WEEKDAY(AG23,2),(AG23&gt;=$M$3)*(AG23&lt;$N$3)+2*(AG23&gt;=$N$3)*(AG23&lt;=$BU$36))))</f>
        <v>4</v>
      </c>
      <c r="CR23" s="83"/>
      <c r="CS23" s="13" cm="1">
        <f t="array" ref="CS23">IF($B$11="",ISERROR(MATCH(AI23,$AO$3:$AQ$3,0))*IF(OR(AI23&lt;$M$3,AI23&gt;$BU$36),0,INDEX($M$4:$N$10,WEEKDAY(AI23,2),(AI23&gt;=$M$3)*(AI23&lt;$N$3)+2*(AI23&gt;=$N$3)*(AI23&lt;=$BU$36))),ISERROR(MATCH(AI23,$AO$3:$AQ$3,0))*IF(OR(AI23&lt;$M$3,AI23&gt;$BU$36),0,INDEX($M$4:$N$10,WEEKDAY(AI23,2),(AI23&gt;=$M$3)*(AI23&lt;$N$3)+2*(AI23&gt;=$N$3)*(AI23&lt;=$BU$36))))</f>
        <v>0</v>
      </c>
      <c r="CT23" s="83"/>
      <c r="CU23" s="13" cm="1">
        <f t="array" ref="CU23">IF($B$11="",ISERROR(MATCH(AK23,$AO$3:$AQ$3,0))*IF(OR(AK23&lt;$M$3,AK23&gt;$BU$36),0,INDEX($M$4:$N$10,WEEKDAY(AK23,2),(AK23&gt;=$M$3)*(AK23&lt;$N$3)+2*(AK23&gt;=$N$3)*(AK23&lt;=$BU$36))),ISERROR(MATCH(AK23,$AO$3:$AQ$3,0))*IF(OR(AK23&lt;$M$3,AK23&gt;$B$11),0,INDEX($M$4:$N$10,WEEKDAY(AK23,2),(AK23&gt;=$M$3)*(AK23&lt;$N$3)+2*(AK23&gt;=$N$3)*(AK23&lt;=$BU$36))))</f>
        <v>4</v>
      </c>
      <c r="CV23" s="83"/>
      <c r="CW23" s="13" cm="1">
        <f t="array" ref="CW23">IF($B$11="",ISERROR(MATCH(AM23,$AO$3:$AQ$3,0))*IF(OR(AM23&lt;$M$3,AM23&gt;$BU$36),0,INDEX($M$4:$N$10,WEEKDAY(AM23,2),(AM23&gt;=$M$3)*(AM23&lt;$N$3)+2*(AM23&gt;=$N$3)*(AM23&lt;=$BU$36))),ISERROR(MATCH(AM23,$AO$3:$AQ$3,0))*IF(OR(AM23&lt;$M$3,AM23&gt;$B$11),0,INDEX($M$4:$N$10,WEEKDAY(AM23,2),(AM23&gt;=$M$3)*(AM23&lt;$N$3)+2*(AM23&gt;=$N$3)*(AM23&lt;=$BU$36))))</f>
        <v>4</v>
      </c>
      <c r="CX23" s="84"/>
    </row>
    <row r="24" spans="1:102" ht="14.45" customHeight="1" x14ac:dyDescent="0.25">
      <c r="A24" s="29"/>
      <c r="B24" s="315"/>
      <c r="C24" s="316"/>
      <c r="D24" s="30" t="str" cm="1">
        <f t="array" ref="D24">IF($D$4="",IF(B24="","",SUMPRODUCT(($Q$2:$AM$32&gt;=A24)*($Q$2:$AM$32&lt;=B24)*($CA$2:$CW$32&gt;0))),IF(B24="","",SUMPRODUCT(($Q$2:$AM$32&gt;=A24)*($Q$2:$AM$32&lt;=B24)*($AZ$2:$BV$32&gt;0))))</f>
        <v/>
      </c>
      <c r="G24" s="312">
        <f>DATE($A$1,6,1)</f>
        <v>44713</v>
      </c>
      <c r="H24" s="313"/>
      <c r="I24" s="82">
        <f>COUNTIF($BJ$2:$BJ$32,"&gt;0")</f>
        <v>21</v>
      </c>
      <c r="J24" s="35">
        <f>IF($D$4="",SUM($CK$2:$CK$32),SUM($BJ$2:$BJ$32))</f>
        <v>84</v>
      </c>
      <c r="K24" s="34"/>
      <c r="L24" s="32"/>
      <c r="M24" s="36"/>
      <c r="N24" s="37">
        <f t="shared" si="7"/>
        <v>1125.8</v>
      </c>
      <c r="O24" s="76"/>
      <c r="P24" s="11">
        <f t="shared" si="1"/>
        <v>44584</v>
      </c>
      <c r="Q24" s="12">
        <f t="shared" si="5"/>
        <v>44584</v>
      </c>
      <c r="R24" s="11">
        <f t="shared" si="5"/>
        <v>44615</v>
      </c>
      <c r="S24" s="12">
        <f t="shared" si="4"/>
        <v>44615</v>
      </c>
      <c r="T24" s="11">
        <f t="shared" si="4"/>
        <v>44643</v>
      </c>
      <c r="U24" s="12">
        <f t="shared" si="4"/>
        <v>44643</v>
      </c>
      <c r="V24" s="11">
        <f t="shared" si="4"/>
        <v>44674</v>
      </c>
      <c r="W24" s="12">
        <f t="shared" si="4"/>
        <v>44674</v>
      </c>
      <c r="X24" s="11">
        <f t="shared" si="4"/>
        <v>44704</v>
      </c>
      <c r="Y24" s="12">
        <f t="shared" si="4"/>
        <v>44704</v>
      </c>
      <c r="Z24" s="11">
        <f t="shared" si="4"/>
        <v>44735</v>
      </c>
      <c r="AA24" s="12">
        <f t="shared" si="4"/>
        <v>44735</v>
      </c>
      <c r="AB24" s="11">
        <f t="shared" si="4"/>
        <v>44765</v>
      </c>
      <c r="AC24" s="12">
        <f t="shared" si="4"/>
        <v>44765</v>
      </c>
      <c r="AD24" s="11">
        <f t="shared" si="4"/>
        <v>44796</v>
      </c>
      <c r="AE24" s="12">
        <f t="shared" si="4"/>
        <v>44796</v>
      </c>
      <c r="AF24" s="11">
        <f t="shared" si="4"/>
        <v>44827</v>
      </c>
      <c r="AG24" s="12">
        <f t="shared" si="4"/>
        <v>44827</v>
      </c>
      <c r="AH24" s="11">
        <f t="shared" si="4"/>
        <v>44857</v>
      </c>
      <c r="AI24" s="12">
        <f t="shared" si="4"/>
        <v>44857</v>
      </c>
      <c r="AJ24" s="11">
        <f t="shared" si="4"/>
        <v>44888</v>
      </c>
      <c r="AK24" s="12">
        <f t="shared" si="4"/>
        <v>44888</v>
      </c>
      <c r="AL24" s="11">
        <f t="shared" si="4"/>
        <v>44918</v>
      </c>
      <c r="AM24" s="12">
        <f t="shared" si="4"/>
        <v>44918</v>
      </c>
      <c r="AY24" s="162"/>
      <c r="AZ24" s="13" cm="1">
        <f t="array" ref="AZ24">IF($B$11="",ISERROR(MATCH(Q24,[1]Feiertage!$A$8:$A$19,0))*IF(OR(Q24&lt;$M$3,Q24&gt;$BU$36),0,INDEX($M$4:$N$10,WEEKDAY(Q24,2),(Q24&gt;=$M$3)*(Q24&lt;$N$3)+2*(Q24&gt;=$N$3)*(Q24&lt;=$BU$36))),ISERROR(MATCH(Q24,[1]Feiertage!$A$8:$A$19,0))*IF(OR(Q24&lt;$M$3,Q24&gt;$B$11),0,INDEX($M$4:$N$10,WEEKDAY(Q24,2),(Q24&gt;=$M$3)*(Q24&lt;$N$3)+2*(Q24&gt;=$N$3)*(Q24&lt;=$BU$36))))</f>
        <v>0</v>
      </c>
      <c r="BA24" s="83"/>
      <c r="BB24" s="13" cm="1">
        <f t="array" ref="BB24">IF($B$11="",ISERROR(MATCH(S24,[1]Feiertage!$A$8:$A$19,0))*IF(OR(S24&lt;$M$3,S24&gt;$BU$36),0,INDEX($M$4:$N$10,WEEKDAY(S24,2),(S24&gt;=$M$3)*(S24&lt;$N$3)+2*(S24&gt;=$N$3)*(S24&lt;=$BU$36))),ISERROR(MATCH(S24,[1]Feiertage!$A$8:$A$19,0))*IF(OR(S24&lt;$M$3,S24&gt;$B$11),0,INDEX($M$4:$N$10,WEEKDAY(S24,2),(S24&gt;=$M$3)*(S24&lt;$N$3)+2*(S24&gt;=$N$3)*(S24&lt;=$BU$36))))</f>
        <v>0</v>
      </c>
      <c r="BC24" s="83"/>
      <c r="BD24" s="13" cm="1">
        <f t="array" ref="BD24">IF($B$11="",ISERROR(MATCH(U24,[1]Feiertage!$A$8:$A$19,0))*IF(OR(U24&lt;$M$3,U24&gt;$BU$36),0,INDEX($M$4:$N$10,WEEKDAY(U24,2),(U24&gt;=$M$3)*(U24&lt;$N$3)+2*(U24&gt;=$N$3)*(U24&lt;=$BU$36))),ISERROR(MATCH(U24,[1]Feiertage!$A$8:$A$19,0))*IF(OR(U24&lt;$M$3,U24&gt;$B$11),0,INDEX($M$4:$N$10,WEEKDAY(U24,2),(U24&gt;=$M$3)*(U24&lt;$N$3)+2*(U24&gt;=$N$3)*(U24&lt;=$BU$36))))</f>
        <v>4</v>
      </c>
      <c r="BE24" s="83"/>
      <c r="BF24" s="13" cm="1">
        <f t="array" ref="BF24">IF($B$11="",ISERROR(MATCH(W24,[1]Feiertage!$A$8:$A$19,0))*IF(OR(W24&lt;$M$3,W24&gt;$BU$36),0,INDEX($M$4:$N$10,WEEKDAY(W24,2),(W24&gt;=$M$3)*(W24&lt;$N$3)+2*(W24&gt;=$N$3)*(W24&lt;=$BU$36))),ISERROR(MATCH(W24,[1]Feiertage!$A$8:$A$19,0))*IF(OR(W24&lt;$M$3,W24&gt;$B$11),0,INDEX($M$4:$N$10,WEEKDAY(W24,2),(W24&gt;=$M$3)*(W24&lt;$N$3)+2*(W24&gt;=$N$3)*(W24&lt;=$BU$36))))</f>
        <v>0</v>
      </c>
      <c r="BG24" s="83"/>
      <c r="BH24" s="13" cm="1">
        <f t="array" ref="BH24">IF($B$11="",ISERROR(MATCH(Y24,[1]Feiertage!$A$8:$A$19,0))*IF(OR(Y24&lt;$M$3,Y24&gt;$BU$36),0,INDEX($M$4:$N$10,WEEKDAY(Y24,2),(Y24&gt;=$M$3)*(Y24&lt;$N$3)+2*(Y24&gt;=$N$3)*(Y24&lt;=$BU$36))),ISERROR(MATCH(Y24,[1]Feiertage!$A$8:$A$19,0))*IF(OR(Y24&lt;$M$3,Y24&gt;$B$11),0,INDEX($M$4:$N$10,WEEKDAY(Y24,2),(Y24&gt;=$M$3)*(Y24&lt;$N$3)+2*(Y24&gt;=$N$3)*(Y24&lt;=$BU$36))))</f>
        <v>4</v>
      </c>
      <c r="BI24" s="83"/>
      <c r="BJ24" s="13" cm="1">
        <f t="array" ref="BJ24">IF($B$11="",ISERROR(MATCH(AA24,[1]Feiertage!$A$8:$A$19,0))*IF(OR(AA24&lt;$M$3,AA24&gt;$BU$36),0,INDEX($M$4:$N$10,WEEKDAY(AA24,2),(AA24&gt;=$M$3)*(AA24&lt;$N$3)+2*(AA24&gt;=$N$3)*(AA24&lt;=$BU$36))),ISERROR(MATCH(AA24,[1]Feiertage!$A$8:$A$19,0))*IF(OR(AA24&lt;$M$3,AA24&gt;$B$11),0,INDEX($M$4:$N$10,WEEKDAY(AA24,2),(AA24&gt;=$M$3)*(AA24&lt;$N$3)+2*(AA24&gt;=$N$3)*(AA24&lt;=$BU$36))))</f>
        <v>4</v>
      </c>
      <c r="BK24" s="83"/>
      <c r="BL24" s="13" cm="1">
        <f t="array" ref="BL24">IF($B$11="",ISERROR(MATCH(AC24,[1]Feiertage!$A$8:$A$19,0))*IF(OR(AC24&lt;$M$3,AC24&gt;$BU$36),0,INDEX($M$4:$N$10,WEEKDAY(AC24,2),(AC24&gt;=$M$3)*(AC24&lt;$N$3)+2*(AC24&gt;=$N$3)*(AC24&lt;=$BU$36))),ISERROR(MATCH(AC24,[1]Feiertage!$A$8:$A$19,0))*IF(OR(AC24&lt;$M$3,AC24&gt;$B$11),0,INDEX($M$4:$N$10,WEEKDAY(AC24,2),(AC24&gt;=$M$3)*(AC24&lt;$N$3)+2*(AC24&gt;=$N$3)*(AC24&lt;=$BU$36))))</f>
        <v>0</v>
      </c>
      <c r="BM24" s="83"/>
      <c r="BN24" s="13" cm="1">
        <f t="array" ref="BN24">IF($B$11="",ISERROR(MATCH(AE24,[1]Feiertage!$A$8:$A$19,0))*IF(OR(AE24&lt;$M$3,AE24&gt;$BU$36),0,INDEX($M$4:$N$10,WEEKDAY(AE24,2),(AE24&gt;=$M$3)*(AE24&lt;$N$3)+2*(AE24&gt;=$N$3)*(AE24&lt;=$BU$36))),ISERROR(MATCH(AE24,[1]Feiertage!$A$8:$A$19,0))*IF(OR(AE24&lt;$M$3,AE24&gt;$B$11),0,INDEX($M$4:$N$10,WEEKDAY(AE24,2),(AE24&gt;=$M$3)*(AE24&lt;$N$3)+2*(AE24&gt;=$N$3)*(AE24&lt;=$BU$36))))</f>
        <v>4</v>
      </c>
      <c r="BO24" s="83"/>
      <c r="BP24" s="13" cm="1">
        <f t="array" ref="BP24">IF($B$11="",ISERROR(MATCH(AG24,[1]Feiertage!$A$8:$A$19,0))*IF(OR(AG24&lt;$M$3,AG24&gt;$BU$36),0,INDEX($M$4:$N$10,WEEKDAY(AG24,2),(AG24&gt;=$M$3)*(AG24&lt;$N$3)+2*(AG24&gt;=$N$3)*(AG24&lt;=$BU$36))),ISERROR(MATCH(AG24,[1]Feiertage!$A$8:$A$19,0))*IF(OR(AG24&lt;$M$3,AG24&gt;$B$11),0,INDEX($M$4:$N$10,WEEKDAY(AG24,2),(AG24&gt;=$M$3)*(AG24&lt;$N$3)+2*(AG24&gt;=$N$3)*(AG24&lt;=$BU$36))))</f>
        <v>4</v>
      </c>
      <c r="BQ24" s="83"/>
      <c r="BR24" s="13" cm="1">
        <f t="array" ref="BR24">IF($B$11="",ISERROR(MATCH(AI24,[1]Feiertage!$A$8:$A$19,0))*IF(OR(AI24&lt;$M$3,AI24&gt;$BU$36),0,INDEX($M$4:$N$10,WEEKDAY(AI24,2),(AI24&gt;=$M$3)*(AI24&lt;$N$3)+2*(AI24&gt;=$N$3)*(AI24&lt;=$BU$36))),ISERROR(MATCH(AI24,[1]Feiertage!$A$8:$A$19,0))*IF(OR(AI24&lt;$M$3,AI24&gt;$B$11),0,INDEX($M$4:$N$10,WEEKDAY(AI24,2),(AI24&gt;=$M$3)*(AI24&lt;$N$3)+2*(AI24&gt;=$N$3)*(AI24&lt;=$BU$36))))</f>
        <v>0</v>
      </c>
      <c r="BS24" s="83"/>
      <c r="BT24" s="13" cm="1">
        <f t="array" ref="BT24">IF($B$11="",ISERROR(MATCH(AK24,[1]Feiertage!$A$8:$A$19,0))*IF(OR(AK24&lt;$M$3,AK24&gt;$BU$36),0,INDEX($M$4:$N$10,WEEKDAY(AK24,2),(AK24&gt;=$M$3)*(AK24&lt;$N$3)+2*(AK24&gt;=$N$3)*(AK24&lt;=$BU$36))),ISERROR(MATCH(AK24,[1]Feiertage!$A$8:$A$19,0))*IF(OR(AK24&lt;$M$3,AK24&gt;$B$11),0,INDEX($M$4:$N$10,WEEKDAY(AK24,2),(AK24&gt;=$M$3)*(AK24&lt;$N$3)+2*(AK24&gt;=$N$3)*(AK24&lt;=$BU$36))))</f>
        <v>4</v>
      </c>
      <c r="BU24" s="83"/>
      <c r="BV24" s="13" cm="1">
        <f t="array" ref="BV24">IF($B$11="",ISERROR(MATCH(AM24,[1]Feiertage!$A$8:$A$19,0))*IF(OR(AM24&lt;$M$3,AM24&gt;$BU$36),0,INDEX($M$4:$N$10,WEEKDAY(AM24,2),(AM24&gt;=$M$3)*(AM24&lt;$N$3)+2*(AM24&gt;=$N$3)*(AM24&lt;=$BU$36))),ISERROR(MATCH(AM24,[1]Feiertage!$A$8:$A$19,0))*IF(OR(AM24&lt;$M$3,AM24&gt;$B$11),0,INDEX($M$4:$N$10,WEEKDAY(AM24,2),(AM24&gt;=$M$3)*(AM24&lt;$N$3)+2*(AM24&gt;=$N$3)*(AM24&lt;=$BU$36))))</f>
        <v>4</v>
      </c>
      <c r="BW24" s="84"/>
      <c r="BZ24" s="162"/>
      <c r="CA24" s="13" cm="1">
        <f t="array" ref="CA24">IF($B$11="",ISERROR(MATCH(Q24,$AO$3:$AQ$3,0))*IF(OR(Q24&lt;$M$3,Q24&gt;$BU$36),0,INDEX($M$4:$N$10,WEEKDAY(Q24,2),(Q24&gt;=$M$3)*(Q24&lt;$N$3)+2*(Q24&gt;=$N$3)*(Q24&lt;=$BU$36))),ISERROR(MATCH(Q24,$AO$3:$AQ$3,0))*IF(OR(Q24&lt;$M$3,Q24&gt;$B$11),0,INDEX($M$4:$N$10,WEEKDAY(Q24,2),(Q24&gt;=$M$3)*(Q24&lt;$N$3)+2*(Q24&gt;=$N$3)*(Q24&lt;=$BU$36))))</f>
        <v>0</v>
      </c>
      <c r="CB24" s="83"/>
      <c r="CC24" s="13" cm="1">
        <f t="array" ref="CC24">IF($B$11="",ISERROR(MATCH(S24,$AO$3:$AQ$3,0))*IF(OR(S24&lt;$M$3,S24&gt;$BU$36),0,INDEX($M$4:$N$10,WEEKDAY(S24,2),(S24&gt;=$M$3)*(S24&lt;$N$3)+2*(S24&gt;=$N$3)*(S24&lt;=$BU$36))),ISERROR(MATCH(S24,$AO$3:$AQ$3,0))*IF(OR(S24&lt;$M$3,S24&gt;$B$11),0,INDEX($M$4:$N$10,WEEKDAY(S24,2),(S24&gt;=$M$3)*(S24&lt;$N$3)+2*(S24&gt;=$N$3)*(S24&lt;=$BU$36))))</f>
        <v>0</v>
      </c>
      <c r="CD24" s="83"/>
      <c r="CE24" s="13" cm="1">
        <f t="array" ref="CE24">IF($B$11="",ISERROR(MATCH(U24,$AO$3:$AQ$3,0))*IF(OR(U24&lt;$M$3,U24&gt;$BU$36),0,INDEX($M$4:$N$10,WEEKDAY(U24,2),(U24&gt;=$M$3)*(U24&lt;$N$3)+2*(U24&gt;=$N$3)*(U24&lt;=$BU$36))),ISERROR(MATCH(U24,$AO$3:$AQ$3,0))*IF(OR(U24&lt;$M$3,U24&gt;$B$11),0,INDEX($M$4:$N$10,WEEKDAY(U24,2),(U24&gt;=$M$3)*(U24&lt;$N$3)+2*(U24&gt;=$N$3)*(U24&lt;=$BU$36))))</f>
        <v>4</v>
      </c>
      <c r="CF24" s="83"/>
      <c r="CG24" s="13" cm="1">
        <f t="array" ref="CG24">IF($B$11="",ISERROR(MATCH(W24,$AO$3:$AQ$3,0))*IF(OR(W24&lt;$M$3,W24&gt;$BU$36),0,INDEX($M$4:$N$10,WEEKDAY(W24,2),(W24&gt;=$M$3)*(W24&lt;$N$3)+2*(W24&gt;=$N$3)*(W24&lt;=$BU$36))),ISERROR(MATCH(W24,$AO$3:$AQ$3,0))*IF(OR(W24&lt;$M$3,W24&gt;$B$11),0,INDEX($M$4:$N$10,WEEKDAY(W24,2),(W24&gt;=$M$3)*(W24&lt;$N$3)+2*(W24&gt;=$N$3)*(W24&lt;=$BU$36))))</f>
        <v>0</v>
      </c>
      <c r="CH24" s="83"/>
      <c r="CI24" s="13" cm="1">
        <f t="array" ref="CI24">IF($B$11="",ISERROR(MATCH(Y24,$AO$3:$AQ$3,0))*IF(OR(Y24&lt;$M$3,Y24&gt;$BU$36),0,INDEX($M$4:$N$10,WEEKDAY(Y24,2),(Y24&gt;=$M$3)*(Y24&lt;$N$3)+2*(Y24&gt;=$N$3)*(Y24&lt;=$BU$36))),ISERROR(MATCH(Y24,$AO$3:$AQ$3,0))*IF(OR(Y24&lt;$M$3,Y24&gt;$B$11),0,INDEX($M$4:$N$10,WEEKDAY(Y24,2),(Y24&gt;=$M$3)*(Y24&lt;$N$3)+2*(Y24&gt;=$N$3)*(Y24&lt;=$BU$36))))</f>
        <v>4</v>
      </c>
      <c r="CJ24" s="83"/>
      <c r="CK24" s="13" cm="1">
        <f t="array" ref="CK24">IF($B$11="",ISERROR(MATCH(AA24,$AO$3:$AQ$3,0))*IF(OR(AA24&lt;$M$3,AA24&gt;$BU$36),0,INDEX($M$4:$N$10,WEEKDAY(AA24,2),(AA24&gt;=$M$3)*(AA24&lt;$N$3)+2*(AA24&gt;=$N$3)*(AA24&lt;=$BU$36))),ISERROR(MATCH(AA24,$AO$3:$AQ$3,0))*IF(OR(AA24&lt;$M$3,AA24&gt;$B$11),0,INDEX($M$4:$N$10,WEEKDAY(AA24,2),(AA24&gt;=$M$3)*(AA24&lt;$N$3)+2*(AA24&gt;=$N$3)*(AA24&lt;=$BU$36))))</f>
        <v>4</v>
      </c>
      <c r="CL24" s="83"/>
      <c r="CM24" s="13" cm="1">
        <f t="array" ref="CM24">IF($B$11="",ISERROR(MATCH(AC24,$AO$3:$AQ$3,0))*IF(OR(AC24&lt;$M$3,AC24&gt;$BU$36),0,INDEX($M$4:$N$10,WEEKDAY(AC24,2),(AC24&gt;=$M$3)*(AC24&lt;$N$3)+2*(AC24&gt;=$N$3)*(AC24&lt;=$BU$36))),ISERROR(MATCH(AC24,$AO$3:$AQ$3,0))*IF(OR(AC24&lt;$M$3,AC24&gt;$B$11),0,INDEX($M$4:$N$10,WEEKDAY(AC24,2),(AC24&gt;=$M$3)*(AC24&lt;$N$3)+2*(AC24&gt;=$N$3)*(AC24&lt;=$BU$36))))</f>
        <v>0</v>
      </c>
      <c r="CN24" s="83"/>
      <c r="CO24" s="13" cm="1">
        <f t="array" ref="CO24">IF($B$11="",ISERROR(MATCH(AE24,$AO$3:$AQ$3,0))*IF(OR(AE24&lt;$M$3,AE24&gt;$BU$36),0,INDEX($M$4:$N$10,WEEKDAY(AE24,2),(AE24&gt;=$M$3)*(AE24&lt;$N$3)+2*(AE24&gt;=$N$3)*(AE24&lt;=$BU$36))),ISERROR(MATCH(AE24,$AO$3:$AQ$3,0))*IF(OR(AE24&lt;$M$3,AE24&gt;$B$11),0,INDEX($M$4:$N$10,WEEKDAY(AE24,2),(AE24&gt;=$M$3)*(AE24&lt;$N$3)+2*(AE24&gt;=$N$3)*(AE24&lt;=$BU$36))))</f>
        <v>4</v>
      </c>
      <c r="CP24" s="83"/>
      <c r="CQ24" s="13" cm="1">
        <f t="array" ref="CQ24">IF($B$11="",ISERROR(MATCH(AG24,$AO$3:$AQ$3,0))*IF(OR(AG24&lt;$M$3,AG24&gt;$BU$36),0,INDEX($M$4:$N$10,WEEKDAY(AG24,2),(AG24&gt;=$M$3)*(AG24&lt;$N$3)+2*(AG24&gt;=$N$3)*(AG24&lt;=$BU$36))),ISERROR(MATCH(AG24,$AO$3:$AQ$3,0))*IF(OR(AG24&lt;$M$3,AG24&gt;$B$11),0,INDEX($M$4:$N$10,WEEKDAY(AG24,2),(AG24&gt;=$M$3)*(AG24&lt;$N$3)+2*(AG24&gt;=$N$3)*(AG24&lt;=$BU$36))))</f>
        <v>4</v>
      </c>
      <c r="CR24" s="83"/>
      <c r="CS24" s="13" cm="1">
        <f t="array" ref="CS24">IF($B$11="",ISERROR(MATCH(AI24,$AO$3:$AQ$3,0))*IF(OR(AI24&lt;$M$3,AI24&gt;$BU$36),0,INDEX($M$4:$N$10,WEEKDAY(AI24,2),(AI24&gt;=$M$3)*(AI24&lt;$N$3)+2*(AI24&gt;=$N$3)*(AI24&lt;=$BU$36))),ISERROR(MATCH(AI24,$AO$3:$AQ$3,0))*IF(OR(AI24&lt;$M$3,AI24&gt;$BU$36),0,INDEX($M$4:$N$10,WEEKDAY(AI24,2),(AI24&gt;=$M$3)*(AI24&lt;$N$3)+2*(AI24&gt;=$N$3)*(AI24&lt;=$BU$36))))</f>
        <v>0</v>
      </c>
      <c r="CT24" s="83"/>
      <c r="CU24" s="13" cm="1">
        <f t="array" ref="CU24">IF($B$11="",ISERROR(MATCH(AK24,$AO$3:$AQ$3,0))*IF(OR(AK24&lt;$M$3,AK24&gt;$BU$36),0,INDEX($M$4:$N$10,WEEKDAY(AK24,2),(AK24&gt;=$M$3)*(AK24&lt;$N$3)+2*(AK24&gt;=$N$3)*(AK24&lt;=$BU$36))),ISERROR(MATCH(AK24,$AO$3:$AQ$3,0))*IF(OR(AK24&lt;$M$3,AK24&gt;$B$11),0,INDEX($M$4:$N$10,WEEKDAY(AK24,2),(AK24&gt;=$M$3)*(AK24&lt;$N$3)+2*(AK24&gt;=$N$3)*(AK24&lt;=$BU$36))))</f>
        <v>4</v>
      </c>
      <c r="CV24" s="83"/>
      <c r="CW24" s="13" cm="1">
        <f t="array" ref="CW24">IF($B$11="",ISERROR(MATCH(AM24,$AO$3:$AQ$3,0))*IF(OR(AM24&lt;$M$3,AM24&gt;$BU$36),0,INDEX($M$4:$N$10,WEEKDAY(AM24,2),(AM24&gt;=$M$3)*(AM24&lt;$N$3)+2*(AM24&gt;=$N$3)*(AM24&lt;=$BU$36))),ISERROR(MATCH(AM24,$AO$3:$AQ$3,0))*IF(OR(AM24&lt;$M$3,AM24&gt;$B$11),0,INDEX($M$4:$N$10,WEEKDAY(AM24,2),(AM24&gt;=$M$3)*(AM24&lt;$N$3)+2*(AM24&gt;=$N$3)*(AM24&lt;=$BU$36))))</f>
        <v>4</v>
      </c>
      <c r="CX24" s="84"/>
    </row>
    <row r="25" spans="1:102" ht="14.45" customHeight="1" x14ac:dyDescent="0.25">
      <c r="A25" s="29"/>
      <c r="B25" s="315"/>
      <c r="C25" s="316"/>
      <c r="D25" s="30" t="str" cm="1">
        <f t="array" ref="D25">IF($D$4="",IF(B25="","",SUMPRODUCT(($Q$2:$AM$32&gt;=A25)*($Q$2:$AM$32&lt;=B25)*($CA$2:$CW$32&gt;0))),IF(B25="","",SUMPRODUCT(($Q$2:$AM$32&gt;=A25)*($Q$2:$AM$32&lt;=B25)*($AZ$2:$BV$32&gt;0))))</f>
        <v/>
      </c>
      <c r="G25" s="312">
        <f>DATE($A$1,7,1)</f>
        <v>44743</v>
      </c>
      <c r="H25" s="313"/>
      <c r="I25" s="82">
        <f>COUNTIF($BL$2:$BL$32,"&gt;0")</f>
        <v>21</v>
      </c>
      <c r="J25" s="35">
        <f>IF($D$4="",SUM($CM$2:$CM$32),SUM($BL$2:$BL$32))</f>
        <v>84</v>
      </c>
      <c r="K25" s="34"/>
      <c r="L25" s="32"/>
      <c r="M25" s="36"/>
      <c r="N25" s="37">
        <f t="shared" si="7"/>
        <v>1125.8</v>
      </c>
      <c r="O25" s="76"/>
      <c r="P25" s="11">
        <f t="shared" si="1"/>
        <v>44585</v>
      </c>
      <c r="Q25" s="12">
        <f t="shared" si="5"/>
        <v>44585</v>
      </c>
      <c r="R25" s="11">
        <f t="shared" si="5"/>
        <v>44616</v>
      </c>
      <c r="S25" s="12">
        <f t="shared" si="4"/>
        <v>44616</v>
      </c>
      <c r="T25" s="11">
        <f t="shared" si="4"/>
        <v>44644</v>
      </c>
      <c r="U25" s="12">
        <f t="shared" si="4"/>
        <v>44644</v>
      </c>
      <c r="V25" s="11">
        <f t="shared" si="4"/>
        <v>44675</v>
      </c>
      <c r="W25" s="12">
        <f t="shared" si="4"/>
        <v>44675</v>
      </c>
      <c r="X25" s="11">
        <f t="shared" si="4"/>
        <v>44705</v>
      </c>
      <c r="Y25" s="12">
        <f t="shared" si="4"/>
        <v>44705</v>
      </c>
      <c r="Z25" s="11">
        <f t="shared" si="4"/>
        <v>44736</v>
      </c>
      <c r="AA25" s="12">
        <f t="shared" si="4"/>
        <v>44736</v>
      </c>
      <c r="AB25" s="11">
        <f t="shared" si="4"/>
        <v>44766</v>
      </c>
      <c r="AC25" s="12">
        <f t="shared" si="4"/>
        <v>44766</v>
      </c>
      <c r="AD25" s="11">
        <f t="shared" si="4"/>
        <v>44797</v>
      </c>
      <c r="AE25" s="12">
        <f t="shared" si="4"/>
        <v>44797</v>
      </c>
      <c r="AF25" s="11">
        <f t="shared" si="4"/>
        <v>44828</v>
      </c>
      <c r="AG25" s="12">
        <f t="shared" si="4"/>
        <v>44828</v>
      </c>
      <c r="AH25" s="11">
        <f t="shared" si="4"/>
        <v>44858</v>
      </c>
      <c r="AI25" s="12">
        <f t="shared" si="4"/>
        <v>44858</v>
      </c>
      <c r="AJ25" s="11">
        <f t="shared" si="4"/>
        <v>44889</v>
      </c>
      <c r="AK25" s="12">
        <f t="shared" si="4"/>
        <v>44889</v>
      </c>
      <c r="AL25" s="11">
        <f t="shared" si="4"/>
        <v>44919</v>
      </c>
      <c r="AM25" s="12">
        <f t="shared" si="4"/>
        <v>44919</v>
      </c>
      <c r="AY25" s="162"/>
      <c r="AZ25" s="13" cm="1">
        <f t="array" ref="AZ25">IF($B$11="",ISERROR(MATCH(Q25,[1]Feiertage!$A$8:$A$19,0))*IF(OR(Q25&lt;$M$3,Q25&gt;$BU$36),0,INDEX($M$4:$N$10,WEEKDAY(Q25,2),(Q25&gt;=$M$3)*(Q25&lt;$N$3)+2*(Q25&gt;=$N$3)*(Q25&lt;=$BU$36))),ISERROR(MATCH(Q25,[1]Feiertage!$A$8:$A$19,0))*IF(OR(Q25&lt;$M$3,Q25&gt;$B$11),0,INDEX($M$4:$N$10,WEEKDAY(Q25,2),(Q25&gt;=$M$3)*(Q25&lt;$N$3)+2*(Q25&gt;=$N$3)*(Q25&lt;=$BU$36))))</f>
        <v>0</v>
      </c>
      <c r="BA25" s="83"/>
      <c r="BB25" s="13" cm="1">
        <f t="array" ref="BB25">IF($B$11="",ISERROR(MATCH(S25,[1]Feiertage!$A$8:$A$19,0))*IF(OR(S25&lt;$M$3,S25&gt;$BU$36),0,INDEX($M$4:$N$10,WEEKDAY(S25,2),(S25&gt;=$M$3)*(S25&lt;$N$3)+2*(S25&gt;=$N$3)*(S25&lt;=$BU$36))),ISERROR(MATCH(S25,[1]Feiertage!$A$8:$A$19,0))*IF(OR(S25&lt;$M$3,S25&gt;$B$11),0,INDEX($M$4:$N$10,WEEKDAY(S25,2),(S25&gt;=$M$3)*(S25&lt;$N$3)+2*(S25&gt;=$N$3)*(S25&lt;=$BU$36))))</f>
        <v>0</v>
      </c>
      <c r="BC25" s="83"/>
      <c r="BD25" s="13" cm="1">
        <f t="array" ref="BD25">IF($B$11="",ISERROR(MATCH(U25,[1]Feiertage!$A$8:$A$19,0))*IF(OR(U25&lt;$M$3,U25&gt;$BU$36),0,INDEX($M$4:$N$10,WEEKDAY(U25,2),(U25&gt;=$M$3)*(U25&lt;$N$3)+2*(U25&gt;=$N$3)*(U25&lt;=$BU$36))),ISERROR(MATCH(U25,[1]Feiertage!$A$8:$A$19,0))*IF(OR(U25&lt;$M$3,U25&gt;$B$11),0,INDEX($M$4:$N$10,WEEKDAY(U25,2),(U25&gt;=$M$3)*(U25&lt;$N$3)+2*(U25&gt;=$N$3)*(U25&lt;=$BU$36))))</f>
        <v>4</v>
      </c>
      <c r="BE25" s="83"/>
      <c r="BF25" s="13" cm="1">
        <f t="array" ref="BF25">IF($B$11="",ISERROR(MATCH(W25,[1]Feiertage!$A$8:$A$19,0))*IF(OR(W25&lt;$M$3,W25&gt;$BU$36),0,INDEX($M$4:$N$10,WEEKDAY(W25,2),(W25&gt;=$M$3)*(W25&lt;$N$3)+2*(W25&gt;=$N$3)*(W25&lt;=$BU$36))),ISERROR(MATCH(W25,[1]Feiertage!$A$8:$A$19,0))*IF(OR(W25&lt;$M$3,W25&gt;$B$11),0,INDEX($M$4:$N$10,WEEKDAY(W25,2),(W25&gt;=$M$3)*(W25&lt;$N$3)+2*(W25&gt;=$N$3)*(W25&lt;=$BU$36))))</f>
        <v>0</v>
      </c>
      <c r="BG25" s="83"/>
      <c r="BH25" s="13" cm="1">
        <f t="array" ref="BH25">IF($B$11="",ISERROR(MATCH(Y25,[1]Feiertage!$A$8:$A$19,0))*IF(OR(Y25&lt;$M$3,Y25&gt;$BU$36),0,INDEX($M$4:$N$10,WEEKDAY(Y25,2),(Y25&gt;=$M$3)*(Y25&lt;$N$3)+2*(Y25&gt;=$N$3)*(Y25&lt;=$BU$36))),ISERROR(MATCH(Y25,[1]Feiertage!$A$8:$A$19,0))*IF(OR(Y25&lt;$M$3,Y25&gt;$B$11),0,INDEX($M$4:$N$10,WEEKDAY(Y25,2),(Y25&gt;=$M$3)*(Y25&lt;$N$3)+2*(Y25&gt;=$N$3)*(Y25&lt;=$BU$36))))</f>
        <v>4</v>
      </c>
      <c r="BI25" s="83"/>
      <c r="BJ25" s="13" cm="1">
        <f t="array" ref="BJ25">IF($B$11="",ISERROR(MATCH(AA25,[1]Feiertage!$A$8:$A$19,0))*IF(OR(AA25&lt;$M$3,AA25&gt;$BU$36),0,INDEX($M$4:$N$10,WEEKDAY(AA25,2),(AA25&gt;=$M$3)*(AA25&lt;$N$3)+2*(AA25&gt;=$N$3)*(AA25&lt;=$BU$36))),ISERROR(MATCH(AA25,[1]Feiertage!$A$8:$A$19,0))*IF(OR(AA25&lt;$M$3,AA25&gt;$B$11),0,INDEX($M$4:$N$10,WEEKDAY(AA25,2),(AA25&gt;=$M$3)*(AA25&lt;$N$3)+2*(AA25&gt;=$N$3)*(AA25&lt;=$BU$36))))</f>
        <v>4</v>
      </c>
      <c r="BK25" s="83"/>
      <c r="BL25" s="13" cm="1">
        <f t="array" ref="BL25">IF($B$11="",ISERROR(MATCH(AC25,[1]Feiertage!$A$8:$A$19,0))*IF(OR(AC25&lt;$M$3,AC25&gt;$BU$36),0,INDEX($M$4:$N$10,WEEKDAY(AC25,2),(AC25&gt;=$M$3)*(AC25&lt;$N$3)+2*(AC25&gt;=$N$3)*(AC25&lt;=$BU$36))),ISERROR(MATCH(AC25,[1]Feiertage!$A$8:$A$19,0))*IF(OR(AC25&lt;$M$3,AC25&gt;$B$11),0,INDEX($M$4:$N$10,WEEKDAY(AC25,2),(AC25&gt;=$M$3)*(AC25&lt;$N$3)+2*(AC25&gt;=$N$3)*(AC25&lt;=$BU$36))))</f>
        <v>0</v>
      </c>
      <c r="BM25" s="83"/>
      <c r="BN25" s="13" cm="1">
        <f t="array" ref="BN25">IF($B$11="",ISERROR(MATCH(AE25,[1]Feiertage!$A$8:$A$19,0))*IF(OR(AE25&lt;$M$3,AE25&gt;$BU$36),0,INDEX($M$4:$N$10,WEEKDAY(AE25,2),(AE25&gt;=$M$3)*(AE25&lt;$N$3)+2*(AE25&gt;=$N$3)*(AE25&lt;=$BU$36))),ISERROR(MATCH(AE25,[1]Feiertage!$A$8:$A$19,0))*IF(OR(AE25&lt;$M$3,AE25&gt;$B$11),0,INDEX($M$4:$N$10,WEEKDAY(AE25,2),(AE25&gt;=$M$3)*(AE25&lt;$N$3)+2*(AE25&gt;=$N$3)*(AE25&lt;=$BU$36))))</f>
        <v>4</v>
      </c>
      <c r="BO25" s="83"/>
      <c r="BP25" s="13" cm="1">
        <f t="array" ref="BP25">IF($B$11="",ISERROR(MATCH(AG25,[1]Feiertage!$A$8:$A$19,0))*IF(OR(AG25&lt;$M$3,AG25&gt;$BU$36),0,INDEX($M$4:$N$10,WEEKDAY(AG25,2),(AG25&gt;=$M$3)*(AG25&lt;$N$3)+2*(AG25&gt;=$N$3)*(AG25&lt;=$BU$36))),ISERROR(MATCH(AG25,[1]Feiertage!$A$8:$A$19,0))*IF(OR(AG25&lt;$M$3,AG25&gt;$B$11),0,INDEX($M$4:$N$10,WEEKDAY(AG25,2),(AG25&gt;=$M$3)*(AG25&lt;$N$3)+2*(AG25&gt;=$N$3)*(AG25&lt;=$BU$36))))</f>
        <v>0</v>
      </c>
      <c r="BQ25" s="83"/>
      <c r="BR25" s="13" cm="1">
        <f t="array" ref="BR25">IF($B$11="",ISERROR(MATCH(AI25,[1]Feiertage!$A$8:$A$19,0))*IF(OR(AI25&lt;$M$3,AI25&gt;$BU$36),0,INDEX($M$4:$N$10,WEEKDAY(AI25,2),(AI25&gt;=$M$3)*(AI25&lt;$N$3)+2*(AI25&gt;=$N$3)*(AI25&lt;=$BU$36))),ISERROR(MATCH(AI25,[1]Feiertage!$A$8:$A$19,0))*IF(OR(AI25&lt;$M$3,AI25&gt;$B$11),0,INDEX($M$4:$N$10,WEEKDAY(AI25,2),(AI25&gt;=$M$3)*(AI25&lt;$N$3)+2*(AI25&gt;=$N$3)*(AI25&lt;=$BU$36))))</f>
        <v>4</v>
      </c>
      <c r="BS25" s="83"/>
      <c r="BT25" s="13" cm="1">
        <f t="array" ref="BT25">IF($B$11="",ISERROR(MATCH(AK25,[1]Feiertage!$A$8:$A$19,0))*IF(OR(AK25&lt;$M$3,AK25&gt;$BU$36),0,INDEX($M$4:$N$10,WEEKDAY(AK25,2),(AK25&gt;=$M$3)*(AK25&lt;$N$3)+2*(AK25&gt;=$N$3)*(AK25&lt;=$BU$36))),ISERROR(MATCH(AK25,[1]Feiertage!$A$8:$A$19,0))*IF(OR(AK25&lt;$M$3,AK25&gt;$B$11),0,INDEX($M$4:$N$10,WEEKDAY(AK25,2),(AK25&gt;=$M$3)*(AK25&lt;$N$3)+2*(AK25&gt;=$N$3)*(AK25&lt;=$BU$36))))</f>
        <v>4</v>
      </c>
      <c r="BU25" s="83"/>
      <c r="BV25" s="13" cm="1">
        <f t="array" ref="BV25">IF($B$11="",ISERROR(MATCH(AM25,[1]Feiertage!$A$8:$A$19,0))*IF(OR(AM25&lt;$M$3,AM25&gt;$BU$36),0,INDEX($M$4:$N$10,WEEKDAY(AM25,2),(AM25&gt;=$M$3)*(AM25&lt;$N$3)+2*(AM25&gt;=$N$3)*(AM25&lt;=$BU$36))),ISERROR(MATCH(AM25,[1]Feiertage!$A$8:$A$19,0))*IF(OR(AM25&lt;$M$3,AM25&gt;$B$11),0,INDEX($M$4:$N$10,WEEKDAY(AM25,2),(AM25&gt;=$M$3)*(AM25&lt;$N$3)+2*(AM25&gt;=$N$3)*(AM25&lt;=$BU$36))))</f>
        <v>0</v>
      </c>
      <c r="BW25" s="84"/>
      <c r="BZ25" s="162"/>
      <c r="CA25" s="13" cm="1">
        <f t="array" ref="CA25">IF($B$11="",ISERROR(MATCH(Q25,$AO$3:$AQ$3,0))*IF(OR(Q25&lt;$M$3,Q25&gt;$BU$36),0,INDEX($M$4:$N$10,WEEKDAY(Q25,2),(Q25&gt;=$M$3)*(Q25&lt;$N$3)+2*(Q25&gt;=$N$3)*(Q25&lt;=$BU$36))),ISERROR(MATCH(Q25,$AO$3:$AQ$3,0))*IF(OR(Q25&lt;$M$3,Q25&gt;$B$11),0,INDEX($M$4:$N$10,WEEKDAY(Q25,2),(Q25&gt;=$M$3)*(Q25&lt;$N$3)+2*(Q25&gt;=$N$3)*(Q25&lt;=$BU$36))))</f>
        <v>0</v>
      </c>
      <c r="CB25" s="83"/>
      <c r="CC25" s="13" cm="1">
        <f t="array" ref="CC25">IF($B$11="",ISERROR(MATCH(S25,$AO$3:$AQ$3,0))*IF(OR(S25&lt;$M$3,S25&gt;$BU$36),0,INDEX($M$4:$N$10,WEEKDAY(S25,2),(S25&gt;=$M$3)*(S25&lt;$N$3)+2*(S25&gt;=$N$3)*(S25&lt;=$BU$36))),ISERROR(MATCH(S25,$AO$3:$AQ$3,0))*IF(OR(S25&lt;$M$3,S25&gt;$B$11),0,INDEX($M$4:$N$10,WEEKDAY(S25,2),(S25&gt;=$M$3)*(S25&lt;$N$3)+2*(S25&gt;=$N$3)*(S25&lt;=$BU$36))))</f>
        <v>0</v>
      </c>
      <c r="CD25" s="83"/>
      <c r="CE25" s="13" cm="1">
        <f t="array" ref="CE25">IF($B$11="",ISERROR(MATCH(U25,$AO$3:$AQ$3,0))*IF(OR(U25&lt;$M$3,U25&gt;$BU$36),0,INDEX($M$4:$N$10,WEEKDAY(U25,2),(U25&gt;=$M$3)*(U25&lt;$N$3)+2*(U25&gt;=$N$3)*(U25&lt;=$BU$36))),ISERROR(MATCH(U25,$AO$3:$AQ$3,0))*IF(OR(U25&lt;$M$3,U25&gt;$B$11),0,INDEX($M$4:$N$10,WEEKDAY(U25,2),(U25&gt;=$M$3)*(U25&lt;$N$3)+2*(U25&gt;=$N$3)*(U25&lt;=$BU$36))))</f>
        <v>4</v>
      </c>
      <c r="CF25" s="83"/>
      <c r="CG25" s="13" cm="1">
        <f t="array" ref="CG25">IF($B$11="",ISERROR(MATCH(W25,$AO$3:$AQ$3,0))*IF(OR(W25&lt;$M$3,W25&gt;$BU$36),0,INDEX($M$4:$N$10,WEEKDAY(W25,2),(W25&gt;=$M$3)*(W25&lt;$N$3)+2*(W25&gt;=$N$3)*(W25&lt;=$BU$36))),ISERROR(MATCH(W25,$AO$3:$AQ$3,0))*IF(OR(W25&lt;$M$3,W25&gt;$B$11),0,INDEX($M$4:$N$10,WEEKDAY(W25,2),(W25&gt;=$M$3)*(W25&lt;$N$3)+2*(W25&gt;=$N$3)*(W25&lt;=$BU$36))))</f>
        <v>0</v>
      </c>
      <c r="CH25" s="83"/>
      <c r="CI25" s="13" cm="1">
        <f t="array" ref="CI25">IF($B$11="",ISERROR(MATCH(Y25,$AO$3:$AQ$3,0))*IF(OR(Y25&lt;$M$3,Y25&gt;$BU$36),0,INDEX($M$4:$N$10,WEEKDAY(Y25,2),(Y25&gt;=$M$3)*(Y25&lt;$N$3)+2*(Y25&gt;=$N$3)*(Y25&lt;=$BU$36))),ISERROR(MATCH(Y25,$AO$3:$AQ$3,0))*IF(OR(Y25&lt;$M$3,Y25&gt;$B$11),0,INDEX($M$4:$N$10,WEEKDAY(Y25,2),(Y25&gt;=$M$3)*(Y25&lt;$N$3)+2*(Y25&gt;=$N$3)*(Y25&lt;=$BU$36))))</f>
        <v>4</v>
      </c>
      <c r="CJ25" s="83"/>
      <c r="CK25" s="13" cm="1">
        <f t="array" ref="CK25">IF($B$11="",ISERROR(MATCH(AA25,$AO$3:$AQ$3,0))*IF(OR(AA25&lt;$M$3,AA25&gt;$BU$36),0,INDEX($M$4:$N$10,WEEKDAY(AA25,2),(AA25&gt;=$M$3)*(AA25&lt;$N$3)+2*(AA25&gt;=$N$3)*(AA25&lt;=$BU$36))),ISERROR(MATCH(AA25,$AO$3:$AQ$3,0))*IF(OR(AA25&lt;$M$3,AA25&gt;$B$11),0,INDEX($M$4:$N$10,WEEKDAY(AA25,2),(AA25&gt;=$M$3)*(AA25&lt;$N$3)+2*(AA25&gt;=$N$3)*(AA25&lt;=$BU$36))))</f>
        <v>4</v>
      </c>
      <c r="CL25" s="83"/>
      <c r="CM25" s="13" cm="1">
        <f t="array" ref="CM25">IF($B$11="",ISERROR(MATCH(AC25,$AO$3:$AQ$3,0))*IF(OR(AC25&lt;$M$3,AC25&gt;$BU$36),0,INDEX($M$4:$N$10,WEEKDAY(AC25,2),(AC25&gt;=$M$3)*(AC25&lt;$N$3)+2*(AC25&gt;=$N$3)*(AC25&lt;=$BU$36))),ISERROR(MATCH(AC25,$AO$3:$AQ$3,0))*IF(OR(AC25&lt;$M$3,AC25&gt;$B$11),0,INDEX($M$4:$N$10,WEEKDAY(AC25,2),(AC25&gt;=$M$3)*(AC25&lt;$N$3)+2*(AC25&gt;=$N$3)*(AC25&lt;=$BU$36))))</f>
        <v>0</v>
      </c>
      <c r="CN25" s="83"/>
      <c r="CO25" s="13" cm="1">
        <f t="array" ref="CO25">IF($B$11="",ISERROR(MATCH(AE25,$AO$3:$AQ$3,0))*IF(OR(AE25&lt;$M$3,AE25&gt;$BU$36),0,INDEX($M$4:$N$10,WEEKDAY(AE25,2),(AE25&gt;=$M$3)*(AE25&lt;$N$3)+2*(AE25&gt;=$N$3)*(AE25&lt;=$BU$36))),ISERROR(MATCH(AE25,$AO$3:$AQ$3,0))*IF(OR(AE25&lt;$M$3,AE25&gt;$B$11),0,INDEX($M$4:$N$10,WEEKDAY(AE25,2),(AE25&gt;=$M$3)*(AE25&lt;$N$3)+2*(AE25&gt;=$N$3)*(AE25&lt;=$BU$36))))</f>
        <v>4</v>
      </c>
      <c r="CP25" s="83"/>
      <c r="CQ25" s="13" cm="1">
        <f t="array" ref="CQ25">IF($B$11="",ISERROR(MATCH(AG25,$AO$3:$AQ$3,0))*IF(OR(AG25&lt;$M$3,AG25&gt;$BU$36),0,INDEX($M$4:$N$10,WEEKDAY(AG25,2),(AG25&gt;=$M$3)*(AG25&lt;$N$3)+2*(AG25&gt;=$N$3)*(AG25&lt;=$BU$36))),ISERROR(MATCH(AG25,$AO$3:$AQ$3,0))*IF(OR(AG25&lt;$M$3,AG25&gt;$B$11),0,INDEX($M$4:$N$10,WEEKDAY(AG25,2),(AG25&gt;=$M$3)*(AG25&lt;$N$3)+2*(AG25&gt;=$N$3)*(AG25&lt;=$BU$36))))</f>
        <v>0</v>
      </c>
      <c r="CR25" s="83"/>
      <c r="CS25" s="13" cm="1">
        <f t="array" ref="CS25">IF($B$11="",ISERROR(MATCH(AI25,$AO$3:$AQ$3,0))*IF(OR(AI25&lt;$M$3,AI25&gt;$BU$36),0,INDEX($M$4:$N$10,WEEKDAY(AI25,2),(AI25&gt;=$M$3)*(AI25&lt;$N$3)+2*(AI25&gt;=$N$3)*(AI25&lt;=$BU$36))),ISERROR(MATCH(AI25,$AO$3:$AQ$3,0))*IF(OR(AI25&lt;$M$3,AI25&gt;$BU$36),0,INDEX($M$4:$N$10,WEEKDAY(AI25,2),(AI25&gt;=$M$3)*(AI25&lt;$N$3)+2*(AI25&gt;=$N$3)*(AI25&lt;=$BU$36))))</f>
        <v>4</v>
      </c>
      <c r="CT25" s="83"/>
      <c r="CU25" s="13" cm="1">
        <f t="array" ref="CU25">IF($B$11="",ISERROR(MATCH(AK25,$AO$3:$AQ$3,0))*IF(OR(AK25&lt;$M$3,AK25&gt;$BU$36),0,INDEX($M$4:$N$10,WEEKDAY(AK25,2),(AK25&gt;=$M$3)*(AK25&lt;$N$3)+2*(AK25&gt;=$N$3)*(AK25&lt;=$BU$36))),ISERROR(MATCH(AK25,$AO$3:$AQ$3,0))*IF(OR(AK25&lt;$M$3,AK25&gt;$B$11),0,INDEX($M$4:$N$10,WEEKDAY(AK25,2),(AK25&gt;=$M$3)*(AK25&lt;$N$3)+2*(AK25&gt;=$N$3)*(AK25&lt;=$BU$36))))</f>
        <v>4</v>
      </c>
      <c r="CV25" s="83"/>
      <c r="CW25" s="13" cm="1">
        <f t="array" ref="CW25">IF($B$11="",ISERROR(MATCH(AM25,$AO$3:$AQ$3,0))*IF(OR(AM25&lt;$M$3,AM25&gt;$BU$36),0,INDEX($M$4:$N$10,WEEKDAY(AM25,2),(AM25&gt;=$M$3)*(AM25&lt;$N$3)+2*(AM25&gt;=$N$3)*(AM25&lt;=$BU$36))),ISERROR(MATCH(AM25,$AO$3:$AQ$3,0))*IF(OR(AM25&lt;$M$3,AM25&gt;$B$11),0,INDEX($M$4:$N$10,WEEKDAY(AM25,2),(AM25&gt;=$M$3)*(AM25&lt;$N$3)+2*(AM25&gt;=$N$3)*(AM25&lt;=$BU$36))))</f>
        <v>0</v>
      </c>
      <c r="CX25" s="84"/>
    </row>
    <row r="26" spans="1:102" ht="14.45" customHeight="1" x14ac:dyDescent="0.25">
      <c r="A26" s="29"/>
      <c r="B26" s="315"/>
      <c r="C26" s="316"/>
      <c r="D26" s="30" t="str" cm="1">
        <f t="array" ref="D26">IF($D$4="",IF(B26="","",SUMPRODUCT(($Q$2:$AM$32&gt;=A26)*($Q$2:$AM$32&lt;=B26)*($CA$2:$CW$32&gt;0))),IF(B26="","",SUMPRODUCT(($Q$2:$AM$32&gt;=A26)*($Q$2:$AM$32&lt;=B26)*($AZ$2:$BV$32&gt;0))))</f>
        <v/>
      </c>
      <c r="G26" s="312">
        <f>DATE($A$1,8,1)</f>
        <v>44774</v>
      </c>
      <c r="H26" s="313"/>
      <c r="I26" s="82">
        <f>COUNTIF($BN$2:$BN$32,"&gt;0")</f>
        <v>23</v>
      </c>
      <c r="J26" s="35">
        <f>IF($D$4="",SUM($CO$2:$CO$32),SUM($BN$2:$BN$32))</f>
        <v>92</v>
      </c>
      <c r="K26" s="34"/>
      <c r="L26" s="32"/>
      <c r="M26" s="36"/>
      <c r="N26" s="37">
        <f>IF($D$4="",(MAX(MIN(EDATE(G26,1),$N$3)-MAX(G26,$M$3),0))/(EDATE(G26,1)-G26)*($D$6*$J26+$H$6)+MAX(MIN(EDATE(G26,1),$BU$36)-MAX(G26,$N$3),0)/(EDATE(G26,1)-G26)*($D$7*$J26+$H$7),(MAX(MIN(EDATE(G26,1),$N$3)-MAX(G26,$M$3),0))/(EDATE(G26,1)-G26)*($D$4+$H$4)+MAX(MIN(EDATE(G26,1),$BU$36)-MAX(G26,$N$3),0)/(EDATE(G26,1)-G26)*($D$5+$H$5))</f>
        <v>1125.8</v>
      </c>
      <c r="O26" s="76"/>
      <c r="P26" s="11">
        <f t="shared" si="1"/>
        <v>44586</v>
      </c>
      <c r="Q26" s="12">
        <f t="shared" si="5"/>
        <v>44586</v>
      </c>
      <c r="R26" s="11">
        <f t="shared" si="5"/>
        <v>44617</v>
      </c>
      <c r="S26" s="12">
        <f t="shared" si="4"/>
        <v>44617</v>
      </c>
      <c r="T26" s="11">
        <f t="shared" si="4"/>
        <v>44645</v>
      </c>
      <c r="U26" s="12">
        <f t="shared" si="4"/>
        <v>44645</v>
      </c>
      <c r="V26" s="11">
        <f t="shared" si="4"/>
        <v>44676</v>
      </c>
      <c r="W26" s="12">
        <f t="shared" si="4"/>
        <v>44676</v>
      </c>
      <c r="X26" s="11">
        <f t="shared" si="4"/>
        <v>44706</v>
      </c>
      <c r="Y26" s="12">
        <f t="shared" si="4"/>
        <v>44706</v>
      </c>
      <c r="Z26" s="11">
        <f t="shared" si="4"/>
        <v>44737</v>
      </c>
      <c r="AA26" s="12">
        <f t="shared" si="4"/>
        <v>44737</v>
      </c>
      <c r="AB26" s="11">
        <f t="shared" si="4"/>
        <v>44767</v>
      </c>
      <c r="AC26" s="12">
        <f t="shared" si="4"/>
        <v>44767</v>
      </c>
      <c r="AD26" s="11">
        <f t="shared" si="4"/>
        <v>44798</v>
      </c>
      <c r="AE26" s="12">
        <f t="shared" si="4"/>
        <v>44798</v>
      </c>
      <c r="AF26" s="11">
        <f t="shared" si="4"/>
        <v>44829</v>
      </c>
      <c r="AG26" s="12">
        <f t="shared" si="4"/>
        <v>44829</v>
      </c>
      <c r="AH26" s="11">
        <f t="shared" si="4"/>
        <v>44859</v>
      </c>
      <c r="AI26" s="12">
        <f t="shared" si="4"/>
        <v>44859</v>
      </c>
      <c r="AJ26" s="11">
        <f t="shared" si="4"/>
        <v>44890</v>
      </c>
      <c r="AK26" s="12">
        <f t="shared" si="4"/>
        <v>44890</v>
      </c>
      <c r="AL26" s="11">
        <f t="shared" si="4"/>
        <v>44920</v>
      </c>
      <c r="AM26" s="12">
        <f t="shared" si="4"/>
        <v>44920</v>
      </c>
      <c r="AO26" s="320" t="s">
        <v>79</v>
      </c>
      <c r="AP26" s="320"/>
      <c r="AQ26" s="320"/>
      <c r="AR26" s="320"/>
      <c r="AT26" s="321" t="s">
        <v>81</v>
      </c>
      <c r="AU26" s="321"/>
      <c r="AV26" s="321"/>
      <c r="AW26" s="321"/>
      <c r="AY26" s="162"/>
      <c r="AZ26" s="13" cm="1">
        <f t="array" ref="AZ26">IF($B$11="",ISERROR(MATCH(Q26,[1]Feiertage!$A$8:$A$19,0))*IF(OR(Q26&lt;$M$3,Q26&gt;$BU$36),0,INDEX($M$4:$N$10,WEEKDAY(Q26,2),(Q26&gt;=$M$3)*(Q26&lt;$N$3)+2*(Q26&gt;=$N$3)*(Q26&lt;=$BU$36))),ISERROR(MATCH(Q26,[1]Feiertage!$A$8:$A$19,0))*IF(OR(Q26&lt;$M$3,Q26&gt;$B$11),0,INDEX($M$4:$N$10,WEEKDAY(Q26,2),(Q26&gt;=$M$3)*(Q26&lt;$N$3)+2*(Q26&gt;=$N$3)*(Q26&lt;=$BU$36))))</f>
        <v>0</v>
      </c>
      <c r="BA26" s="83"/>
      <c r="BB26" s="13" cm="1">
        <f t="array" ref="BB26">IF($B$11="",ISERROR(MATCH(S26,[1]Feiertage!$A$8:$A$19,0))*IF(OR(S26&lt;$M$3,S26&gt;$BU$36),0,INDEX($M$4:$N$10,WEEKDAY(S26,2),(S26&gt;=$M$3)*(S26&lt;$N$3)+2*(S26&gt;=$N$3)*(S26&lt;=$BU$36))),ISERROR(MATCH(S26,[1]Feiertage!$A$8:$A$19,0))*IF(OR(S26&lt;$M$3,S26&gt;$B$11),0,INDEX($M$4:$N$10,WEEKDAY(S26,2),(S26&gt;=$M$3)*(S26&lt;$N$3)+2*(S26&gt;=$N$3)*(S26&lt;=$BU$36))))</f>
        <v>0</v>
      </c>
      <c r="BC26" s="83"/>
      <c r="BD26" s="13" cm="1">
        <f t="array" ref="BD26">IF($B$11="",ISERROR(MATCH(U26,[1]Feiertage!$A$8:$A$19,0))*IF(OR(U26&lt;$M$3,U26&gt;$BU$36),0,INDEX($M$4:$N$10,WEEKDAY(U26,2),(U26&gt;=$M$3)*(U26&lt;$N$3)+2*(U26&gt;=$N$3)*(U26&lt;=$BU$36))),ISERROR(MATCH(U26,[1]Feiertage!$A$8:$A$19,0))*IF(OR(U26&lt;$M$3,U26&gt;$B$11),0,INDEX($M$4:$N$10,WEEKDAY(U26,2),(U26&gt;=$M$3)*(U26&lt;$N$3)+2*(U26&gt;=$N$3)*(U26&lt;=$BU$36))))</f>
        <v>4</v>
      </c>
      <c r="BE26" s="83"/>
      <c r="BF26" s="13" cm="1">
        <f t="array" ref="BF26">IF($B$11="",ISERROR(MATCH(W26,[1]Feiertage!$A$8:$A$19,0))*IF(OR(W26&lt;$M$3,W26&gt;$BU$36),0,INDEX($M$4:$N$10,WEEKDAY(W26,2),(W26&gt;=$M$3)*(W26&lt;$N$3)+2*(W26&gt;=$N$3)*(W26&lt;=$BU$36))),ISERROR(MATCH(W26,[1]Feiertage!$A$8:$A$19,0))*IF(OR(W26&lt;$M$3,W26&gt;$B$11),0,INDEX($M$4:$N$10,WEEKDAY(W26,2),(W26&gt;=$M$3)*(W26&lt;$N$3)+2*(W26&gt;=$N$3)*(W26&lt;=$BU$36))))</f>
        <v>4</v>
      </c>
      <c r="BG26" s="83"/>
      <c r="BH26" s="13" cm="1">
        <f t="array" ref="BH26">IF($B$11="",ISERROR(MATCH(Y26,[1]Feiertage!$A$8:$A$19,0))*IF(OR(Y26&lt;$M$3,Y26&gt;$BU$36),0,INDEX($M$4:$N$10,WEEKDAY(Y26,2),(Y26&gt;=$M$3)*(Y26&lt;$N$3)+2*(Y26&gt;=$N$3)*(Y26&lt;=$BU$36))),ISERROR(MATCH(Y26,[1]Feiertage!$A$8:$A$19,0))*IF(OR(Y26&lt;$M$3,Y26&gt;$B$11),0,INDEX($M$4:$N$10,WEEKDAY(Y26,2),(Y26&gt;=$M$3)*(Y26&lt;$N$3)+2*(Y26&gt;=$N$3)*(Y26&lt;=$BU$36))))</f>
        <v>4</v>
      </c>
      <c r="BI26" s="83"/>
      <c r="BJ26" s="13" cm="1">
        <f t="array" ref="BJ26">IF($B$11="",ISERROR(MATCH(AA26,[1]Feiertage!$A$8:$A$19,0))*IF(OR(AA26&lt;$M$3,AA26&gt;$BU$36),0,INDEX($M$4:$N$10,WEEKDAY(AA26,2),(AA26&gt;=$M$3)*(AA26&lt;$N$3)+2*(AA26&gt;=$N$3)*(AA26&lt;=$BU$36))),ISERROR(MATCH(AA26,[1]Feiertage!$A$8:$A$19,0))*IF(OR(AA26&lt;$M$3,AA26&gt;$B$11),0,INDEX($M$4:$N$10,WEEKDAY(AA26,2),(AA26&gt;=$M$3)*(AA26&lt;$N$3)+2*(AA26&gt;=$N$3)*(AA26&lt;=$BU$36))))</f>
        <v>0</v>
      </c>
      <c r="BK26" s="83"/>
      <c r="BL26" s="13" cm="1">
        <f t="array" ref="BL26">IF($B$11="",ISERROR(MATCH(AC26,[1]Feiertage!$A$8:$A$19,0))*IF(OR(AC26&lt;$M$3,AC26&gt;$BU$36),0,INDEX($M$4:$N$10,WEEKDAY(AC26,2),(AC26&gt;=$M$3)*(AC26&lt;$N$3)+2*(AC26&gt;=$N$3)*(AC26&lt;=$BU$36))),ISERROR(MATCH(AC26,[1]Feiertage!$A$8:$A$19,0))*IF(OR(AC26&lt;$M$3,AC26&gt;$B$11),0,INDEX($M$4:$N$10,WEEKDAY(AC26,2),(AC26&gt;=$M$3)*(AC26&lt;$N$3)+2*(AC26&gt;=$N$3)*(AC26&lt;=$BU$36))))</f>
        <v>4</v>
      </c>
      <c r="BM26" s="83"/>
      <c r="BN26" s="13" cm="1">
        <f t="array" ref="BN26">IF($B$11="",ISERROR(MATCH(AE26,[1]Feiertage!$A$8:$A$19,0))*IF(OR(AE26&lt;$M$3,AE26&gt;$BU$36),0,INDEX($M$4:$N$10,WEEKDAY(AE26,2),(AE26&gt;=$M$3)*(AE26&lt;$N$3)+2*(AE26&gt;=$N$3)*(AE26&lt;=$BU$36))),ISERROR(MATCH(AE26,[1]Feiertage!$A$8:$A$19,0))*IF(OR(AE26&lt;$M$3,AE26&gt;$B$11),0,INDEX($M$4:$N$10,WEEKDAY(AE26,2),(AE26&gt;=$M$3)*(AE26&lt;$N$3)+2*(AE26&gt;=$N$3)*(AE26&lt;=$BU$36))))</f>
        <v>4</v>
      </c>
      <c r="BO26" s="83"/>
      <c r="BP26" s="13" cm="1">
        <f t="array" ref="BP26">IF($B$11="",ISERROR(MATCH(AG26,[1]Feiertage!$A$8:$A$19,0))*IF(OR(AG26&lt;$M$3,AG26&gt;$BU$36),0,INDEX($M$4:$N$10,WEEKDAY(AG26,2),(AG26&gt;=$M$3)*(AG26&lt;$N$3)+2*(AG26&gt;=$N$3)*(AG26&lt;=$BU$36))),ISERROR(MATCH(AG26,[1]Feiertage!$A$8:$A$19,0))*IF(OR(AG26&lt;$M$3,AG26&gt;$B$11),0,INDEX($M$4:$N$10,WEEKDAY(AG26,2),(AG26&gt;=$M$3)*(AG26&lt;$N$3)+2*(AG26&gt;=$N$3)*(AG26&lt;=$BU$36))))</f>
        <v>0</v>
      </c>
      <c r="BQ26" s="83"/>
      <c r="BR26" s="13" cm="1">
        <f t="array" ref="BR26">IF($B$11="",ISERROR(MATCH(AI26,[1]Feiertage!$A$8:$A$19,0))*IF(OR(AI26&lt;$M$3,AI26&gt;$BU$36),0,INDEX($M$4:$N$10,WEEKDAY(AI26,2),(AI26&gt;=$M$3)*(AI26&lt;$N$3)+2*(AI26&gt;=$N$3)*(AI26&lt;=$BU$36))),ISERROR(MATCH(AI26,[1]Feiertage!$A$8:$A$19,0))*IF(OR(AI26&lt;$M$3,AI26&gt;$B$11),0,INDEX($M$4:$N$10,WEEKDAY(AI26,2),(AI26&gt;=$M$3)*(AI26&lt;$N$3)+2*(AI26&gt;=$N$3)*(AI26&lt;=$BU$36))))</f>
        <v>4</v>
      </c>
      <c r="BS26" s="83"/>
      <c r="BT26" s="13" cm="1">
        <f t="array" ref="BT26">IF($B$11="",ISERROR(MATCH(AK26,[1]Feiertage!$A$8:$A$19,0))*IF(OR(AK26&lt;$M$3,AK26&gt;$BU$36),0,INDEX($M$4:$N$10,WEEKDAY(AK26,2),(AK26&gt;=$M$3)*(AK26&lt;$N$3)+2*(AK26&gt;=$N$3)*(AK26&lt;=$BU$36))),ISERROR(MATCH(AK26,[1]Feiertage!$A$8:$A$19,0))*IF(OR(AK26&lt;$M$3,AK26&gt;$B$11),0,INDEX($M$4:$N$10,WEEKDAY(AK26,2),(AK26&gt;=$M$3)*(AK26&lt;$N$3)+2*(AK26&gt;=$N$3)*(AK26&lt;=$BU$36))))</f>
        <v>4</v>
      </c>
      <c r="BU26" s="83"/>
      <c r="BV26" s="13" cm="1">
        <f t="array" ref="BV26">IF($B$11="",ISERROR(MATCH(AM26,[1]Feiertage!$A$8:$A$19,0))*IF(OR(AM26&lt;$M$3,AM26&gt;$BU$36),0,INDEX($M$4:$N$10,WEEKDAY(AM26,2),(AM26&gt;=$M$3)*(AM26&lt;$N$3)+2*(AM26&gt;=$N$3)*(AM26&lt;=$BU$36))),ISERROR(MATCH(AM26,[1]Feiertage!$A$8:$A$19,0))*IF(OR(AM26&lt;$M$3,AM26&gt;$B$11),0,INDEX($M$4:$N$10,WEEKDAY(AM26,2),(AM26&gt;=$M$3)*(AM26&lt;$N$3)+2*(AM26&gt;=$N$3)*(AM26&lt;=$BU$36))))</f>
        <v>0</v>
      </c>
      <c r="BW26" s="84"/>
      <c r="BZ26" s="162"/>
      <c r="CA26" s="13" cm="1">
        <f t="array" ref="CA26">IF($B$11="",ISERROR(MATCH(Q26,$AO$3:$AQ$3,0))*IF(OR(Q26&lt;$M$3,Q26&gt;$BU$36),0,INDEX($M$4:$N$10,WEEKDAY(Q26,2),(Q26&gt;=$M$3)*(Q26&lt;$N$3)+2*(Q26&gt;=$N$3)*(Q26&lt;=$BU$36))),ISERROR(MATCH(Q26,$AO$3:$AQ$3,0))*IF(OR(Q26&lt;$M$3,Q26&gt;$B$11),0,INDEX($M$4:$N$10,WEEKDAY(Q26,2),(Q26&gt;=$M$3)*(Q26&lt;$N$3)+2*(Q26&gt;=$N$3)*(Q26&lt;=$BU$36))))</f>
        <v>0</v>
      </c>
      <c r="CB26" s="83"/>
      <c r="CC26" s="13" cm="1">
        <f t="array" ref="CC26">IF($B$11="",ISERROR(MATCH(S26,$AO$3:$AQ$3,0))*IF(OR(S26&lt;$M$3,S26&gt;$BU$36),0,INDEX($M$4:$N$10,WEEKDAY(S26,2),(S26&gt;=$M$3)*(S26&lt;$N$3)+2*(S26&gt;=$N$3)*(S26&lt;=$BU$36))),ISERROR(MATCH(S26,$AO$3:$AQ$3,0))*IF(OR(S26&lt;$M$3,S26&gt;$B$11),0,INDEX($M$4:$N$10,WEEKDAY(S26,2),(S26&gt;=$M$3)*(S26&lt;$N$3)+2*(S26&gt;=$N$3)*(S26&lt;=$BU$36))))</f>
        <v>0</v>
      </c>
      <c r="CD26" s="83"/>
      <c r="CE26" s="13" cm="1">
        <f t="array" ref="CE26">IF($B$11="",ISERROR(MATCH(U26,$AO$3:$AQ$3,0))*IF(OR(U26&lt;$M$3,U26&gt;$BU$36),0,INDEX($M$4:$N$10,WEEKDAY(U26,2),(U26&gt;=$M$3)*(U26&lt;$N$3)+2*(U26&gt;=$N$3)*(U26&lt;=$BU$36))),ISERROR(MATCH(U26,$AO$3:$AQ$3,0))*IF(OR(U26&lt;$M$3,U26&gt;$B$11),0,INDEX($M$4:$N$10,WEEKDAY(U26,2),(U26&gt;=$M$3)*(U26&lt;$N$3)+2*(U26&gt;=$N$3)*(U26&lt;=$BU$36))))</f>
        <v>4</v>
      </c>
      <c r="CF26" s="83"/>
      <c r="CG26" s="13" cm="1">
        <f t="array" ref="CG26">IF($B$11="",ISERROR(MATCH(W26,$AO$3:$AQ$3,0))*IF(OR(W26&lt;$M$3,W26&gt;$BU$36),0,INDEX($M$4:$N$10,WEEKDAY(W26,2),(W26&gt;=$M$3)*(W26&lt;$N$3)+2*(W26&gt;=$N$3)*(W26&lt;=$BU$36))),ISERROR(MATCH(W26,$AO$3:$AQ$3,0))*IF(OR(W26&lt;$M$3,W26&gt;$B$11),0,INDEX($M$4:$N$10,WEEKDAY(W26,2),(W26&gt;=$M$3)*(W26&lt;$N$3)+2*(W26&gt;=$N$3)*(W26&lt;=$BU$36))))</f>
        <v>4</v>
      </c>
      <c r="CH26" s="83"/>
      <c r="CI26" s="13" cm="1">
        <f t="array" ref="CI26">IF($B$11="",ISERROR(MATCH(Y26,$AO$3:$AQ$3,0))*IF(OR(Y26&lt;$M$3,Y26&gt;$BU$36),0,INDEX($M$4:$N$10,WEEKDAY(Y26,2),(Y26&gt;=$M$3)*(Y26&lt;$N$3)+2*(Y26&gt;=$N$3)*(Y26&lt;=$BU$36))),ISERROR(MATCH(Y26,$AO$3:$AQ$3,0))*IF(OR(Y26&lt;$M$3,Y26&gt;$B$11),0,INDEX($M$4:$N$10,WEEKDAY(Y26,2),(Y26&gt;=$M$3)*(Y26&lt;$N$3)+2*(Y26&gt;=$N$3)*(Y26&lt;=$BU$36))))</f>
        <v>4</v>
      </c>
      <c r="CJ26" s="83"/>
      <c r="CK26" s="13" cm="1">
        <f t="array" ref="CK26">IF($B$11="",ISERROR(MATCH(AA26,$AO$3:$AQ$3,0))*IF(OR(AA26&lt;$M$3,AA26&gt;$BU$36),0,INDEX($M$4:$N$10,WEEKDAY(AA26,2),(AA26&gt;=$M$3)*(AA26&lt;$N$3)+2*(AA26&gt;=$N$3)*(AA26&lt;=$BU$36))),ISERROR(MATCH(AA26,$AO$3:$AQ$3,0))*IF(OR(AA26&lt;$M$3,AA26&gt;$B$11),0,INDEX($M$4:$N$10,WEEKDAY(AA26,2),(AA26&gt;=$M$3)*(AA26&lt;$N$3)+2*(AA26&gt;=$N$3)*(AA26&lt;=$BU$36))))</f>
        <v>0</v>
      </c>
      <c r="CL26" s="83"/>
      <c r="CM26" s="13" cm="1">
        <f t="array" ref="CM26">IF($B$11="",ISERROR(MATCH(AC26,$AO$3:$AQ$3,0))*IF(OR(AC26&lt;$M$3,AC26&gt;$BU$36),0,INDEX($M$4:$N$10,WEEKDAY(AC26,2),(AC26&gt;=$M$3)*(AC26&lt;$N$3)+2*(AC26&gt;=$N$3)*(AC26&lt;=$BU$36))),ISERROR(MATCH(AC26,$AO$3:$AQ$3,0))*IF(OR(AC26&lt;$M$3,AC26&gt;$B$11),0,INDEX($M$4:$N$10,WEEKDAY(AC26,2),(AC26&gt;=$M$3)*(AC26&lt;$N$3)+2*(AC26&gt;=$N$3)*(AC26&lt;=$BU$36))))</f>
        <v>4</v>
      </c>
      <c r="CN26" s="83"/>
      <c r="CO26" s="13" cm="1">
        <f t="array" ref="CO26">IF($B$11="",ISERROR(MATCH(AE26,$AO$3:$AQ$3,0))*IF(OR(AE26&lt;$M$3,AE26&gt;$BU$36),0,INDEX($M$4:$N$10,WEEKDAY(AE26,2),(AE26&gt;=$M$3)*(AE26&lt;$N$3)+2*(AE26&gt;=$N$3)*(AE26&lt;=$BU$36))),ISERROR(MATCH(AE26,$AO$3:$AQ$3,0))*IF(OR(AE26&lt;$M$3,AE26&gt;$B$11),0,INDEX($M$4:$N$10,WEEKDAY(AE26,2),(AE26&gt;=$M$3)*(AE26&lt;$N$3)+2*(AE26&gt;=$N$3)*(AE26&lt;=$BU$36))))</f>
        <v>4</v>
      </c>
      <c r="CP26" s="83"/>
      <c r="CQ26" s="13" cm="1">
        <f t="array" ref="CQ26">IF($B$11="",ISERROR(MATCH(AG26,$AO$3:$AQ$3,0))*IF(OR(AG26&lt;$M$3,AG26&gt;$BU$36),0,INDEX($M$4:$N$10,WEEKDAY(AG26,2),(AG26&gt;=$M$3)*(AG26&lt;$N$3)+2*(AG26&gt;=$N$3)*(AG26&lt;=$BU$36))),ISERROR(MATCH(AG26,$AO$3:$AQ$3,0))*IF(OR(AG26&lt;$M$3,AG26&gt;$B$11),0,INDEX($M$4:$N$10,WEEKDAY(AG26,2),(AG26&gt;=$M$3)*(AG26&lt;$N$3)+2*(AG26&gt;=$N$3)*(AG26&lt;=$BU$36))))</f>
        <v>0</v>
      </c>
      <c r="CR26" s="83"/>
      <c r="CS26" s="13" cm="1">
        <f t="array" ref="CS26">IF($B$11="",ISERROR(MATCH(AI26,$AO$3:$AQ$3,0))*IF(OR(AI26&lt;$M$3,AI26&gt;$BU$36),0,INDEX($M$4:$N$10,WEEKDAY(AI26,2),(AI26&gt;=$M$3)*(AI26&lt;$N$3)+2*(AI26&gt;=$N$3)*(AI26&lt;=$BU$36))),ISERROR(MATCH(AI26,$AO$3:$AQ$3,0))*IF(OR(AI26&lt;$M$3,AI26&gt;$BU$36),0,INDEX($M$4:$N$10,WEEKDAY(AI26,2),(AI26&gt;=$M$3)*(AI26&lt;$N$3)+2*(AI26&gt;=$N$3)*(AI26&lt;=$BU$36))))</f>
        <v>4</v>
      </c>
      <c r="CT26" s="83"/>
      <c r="CU26" s="13" cm="1">
        <f t="array" ref="CU26">IF($B$11="",ISERROR(MATCH(AK26,$AO$3:$AQ$3,0))*IF(OR(AK26&lt;$M$3,AK26&gt;$BU$36),0,INDEX($M$4:$N$10,WEEKDAY(AK26,2),(AK26&gt;=$M$3)*(AK26&lt;$N$3)+2*(AK26&gt;=$N$3)*(AK26&lt;=$BU$36))),ISERROR(MATCH(AK26,$AO$3:$AQ$3,0))*IF(OR(AK26&lt;$M$3,AK26&gt;$B$11),0,INDEX($M$4:$N$10,WEEKDAY(AK26,2),(AK26&gt;=$M$3)*(AK26&lt;$N$3)+2*(AK26&gt;=$N$3)*(AK26&lt;=$BU$36))))</f>
        <v>4</v>
      </c>
      <c r="CV26" s="83"/>
      <c r="CW26" s="13" cm="1">
        <f t="array" ref="CW26">IF($B$11="",ISERROR(MATCH(AM26,$AO$3:$AQ$3,0))*IF(OR(AM26&lt;$M$3,AM26&gt;$BU$36),0,INDEX($M$4:$N$10,WEEKDAY(AM26,2),(AM26&gt;=$M$3)*(AM26&lt;$N$3)+2*(AM26&gt;=$N$3)*(AM26&lt;=$BU$36))),ISERROR(MATCH(AM26,$AO$3:$AQ$3,0))*IF(OR(AM26&lt;$M$3,AM26&gt;$B$11),0,INDEX($M$4:$N$10,WEEKDAY(AM26,2),(AM26&gt;=$M$3)*(AM26&lt;$N$3)+2*(AM26&gt;=$N$3)*(AM26&lt;=$BU$36))))</f>
        <v>0</v>
      </c>
      <c r="CX26" s="84"/>
    </row>
    <row r="27" spans="1:102" ht="14.45" customHeight="1" x14ac:dyDescent="0.25">
      <c r="A27" s="29"/>
      <c r="B27" s="315"/>
      <c r="C27" s="316"/>
      <c r="D27" s="30" t="str" cm="1">
        <f t="array" ref="D27">IF($D$4="",IF(B27="","",SUMPRODUCT(($Q$2:$AM$32&gt;=A27)*($Q$2:$AM$32&lt;=B27)*($CA$2:$CW$32&gt;0))),IF(B27="","",SUMPRODUCT(($Q$2:$AM$32&gt;=A27)*($Q$2:$AM$32&lt;=B27)*($AZ$2:$BV$32&gt;0))))</f>
        <v/>
      </c>
      <c r="G27" s="312">
        <f>DATE($A$1,9,1)</f>
        <v>44805</v>
      </c>
      <c r="H27" s="313"/>
      <c r="I27" s="82">
        <f>COUNTIF($BP$2:$BP$32,"&gt;0")</f>
        <v>22</v>
      </c>
      <c r="J27" s="35">
        <f>IF($D$4="",SUM($CQ$2:$CQ$32),SUM($BP$2:$BP$32))</f>
        <v>88</v>
      </c>
      <c r="K27" s="34"/>
      <c r="L27" s="32"/>
      <c r="M27" s="36"/>
      <c r="N27" s="37">
        <f t="shared" ref="N27:N28" si="8">IF($D$4="",(MAX(MIN(EDATE(G27,1),$N$3)-MAX(G27,$M$3),0))/(EDATE(G27,1)-G27)*($D$6*$J27+$H$6)+MAX(MIN(EDATE(G27,1),$BU$36)-MAX(G27,$N$3),0)/(EDATE(G27,1)-G27)*($D$7*$J27+$H$7),(MAX(MIN(EDATE(G27,1),$N$3)-MAX(G27,$M$3),0))/(EDATE(G27,1)-G27)*($D$4+$H$4)+MAX(MIN(EDATE(G27,1),$BU$36)-MAX(G27,$N$3),0)/(EDATE(G27,1)-G27)*($D$5+$H$5))</f>
        <v>1125.8</v>
      </c>
      <c r="P27" s="11">
        <f t="shared" si="1"/>
        <v>44587</v>
      </c>
      <c r="Q27" s="12">
        <f t="shared" si="5"/>
        <v>44587</v>
      </c>
      <c r="R27" s="11">
        <f t="shared" si="5"/>
        <v>44618</v>
      </c>
      <c r="S27" s="12">
        <f t="shared" si="5"/>
        <v>44618</v>
      </c>
      <c r="T27" s="11">
        <f t="shared" si="5"/>
        <v>44646</v>
      </c>
      <c r="U27" s="12">
        <f t="shared" si="5"/>
        <v>44646</v>
      </c>
      <c r="V27" s="11">
        <f t="shared" si="4"/>
        <v>44677</v>
      </c>
      <c r="W27" s="12">
        <f t="shared" si="4"/>
        <v>44677</v>
      </c>
      <c r="X27" s="11">
        <f t="shared" si="4"/>
        <v>44707</v>
      </c>
      <c r="Y27" s="12">
        <f t="shared" ref="Y27:AM31" si="9">IF(MONTH(Y26+1)=MONTH(Y$2),Y26+1,"")</f>
        <v>44707</v>
      </c>
      <c r="Z27" s="11">
        <f t="shared" si="9"/>
        <v>44738</v>
      </c>
      <c r="AA27" s="12">
        <f t="shared" si="9"/>
        <v>44738</v>
      </c>
      <c r="AB27" s="11">
        <f t="shared" si="9"/>
        <v>44768</v>
      </c>
      <c r="AC27" s="12">
        <f t="shared" si="9"/>
        <v>44768</v>
      </c>
      <c r="AD27" s="11">
        <f t="shared" si="9"/>
        <v>44799</v>
      </c>
      <c r="AE27" s="12">
        <f t="shared" si="9"/>
        <v>44799</v>
      </c>
      <c r="AF27" s="11">
        <f t="shared" si="9"/>
        <v>44830</v>
      </c>
      <c r="AG27" s="12">
        <f t="shared" si="9"/>
        <v>44830</v>
      </c>
      <c r="AH27" s="11">
        <f t="shared" si="9"/>
        <v>44860</v>
      </c>
      <c r="AI27" s="12">
        <f t="shared" si="9"/>
        <v>44860</v>
      </c>
      <c r="AJ27" s="11">
        <f t="shared" si="9"/>
        <v>44891</v>
      </c>
      <c r="AK27" s="12">
        <f t="shared" si="9"/>
        <v>44891</v>
      </c>
      <c r="AL27" s="11">
        <f t="shared" si="9"/>
        <v>44921</v>
      </c>
      <c r="AM27" s="12">
        <f t="shared" si="9"/>
        <v>44921</v>
      </c>
      <c r="AO27" s="320"/>
      <c r="AP27" s="320"/>
      <c r="AQ27" s="320"/>
      <c r="AR27" s="320"/>
      <c r="AT27" s="321"/>
      <c r="AU27" s="321"/>
      <c r="AV27" s="321"/>
      <c r="AW27" s="321"/>
      <c r="AY27" s="162"/>
      <c r="AZ27" s="13" cm="1">
        <f t="array" ref="AZ27">IF($B$11="",ISERROR(MATCH(Q27,[1]Feiertage!$A$8:$A$19,0))*IF(OR(Q27&lt;$M$3,Q27&gt;$BU$36),0,INDEX($M$4:$N$10,WEEKDAY(Q27,2),(Q27&gt;=$M$3)*(Q27&lt;$N$3)+2*(Q27&gt;=$N$3)*(Q27&lt;=$BU$36))),ISERROR(MATCH(Q27,[1]Feiertage!$A$8:$A$19,0))*IF(OR(Q27&lt;$M$3,Q27&gt;$B$11),0,INDEX($M$4:$N$10,WEEKDAY(Q27,2),(Q27&gt;=$M$3)*(Q27&lt;$N$3)+2*(Q27&gt;=$N$3)*(Q27&lt;=$BU$36))))</f>
        <v>0</v>
      </c>
      <c r="BA27" s="83"/>
      <c r="BB27" s="13" cm="1">
        <f t="array" ref="BB27">IF($B$11="",ISERROR(MATCH(S27,[1]Feiertage!$A$8:$A$19,0))*IF(OR(S27&lt;$M$3,S27&gt;$BU$36),0,INDEX($M$4:$N$10,WEEKDAY(S27,2),(S27&gt;=$M$3)*(S27&lt;$N$3)+2*(S27&gt;=$N$3)*(S27&lt;=$BU$36))),ISERROR(MATCH(S27,[1]Feiertage!$A$8:$A$19,0))*IF(OR(S27&lt;$M$3,S27&gt;$B$11),0,INDEX($M$4:$N$10,WEEKDAY(S27,2),(S27&gt;=$M$3)*(S27&lt;$N$3)+2*(S27&gt;=$N$3)*(S27&lt;=$BU$36))))</f>
        <v>0</v>
      </c>
      <c r="BC27" s="83"/>
      <c r="BD27" s="13" cm="1">
        <f t="array" ref="BD27">IF($B$11="",ISERROR(MATCH(U27,[1]Feiertage!$A$8:$A$19,0))*IF(OR(U27&lt;$M$3,U27&gt;$BU$36),0,INDEX($M$4:$N$10,WEEKDAY(U27,2),(U27&gt;=$M$3)*(U27&lt;$N$3)+2*(U27&gt;=$N$3)*(U27&lt;=$BU$36))),ISERROR(MATCH(U27,[1]Feiertage!$A$8:$A$19,0))*IF(OR(U27&lt;$M$3,U27&gt;$B$11),0,INDEX($M$4:$N$10,WEEKDAY(U27,2),(U27&gt;=$M$3)*(U27&lt;$N$3)+2*(U27&gt;=$N$3)*(U27&lt;=$BU$36))))</f>
        <v>0</v>
      </c>
      <c r="BE27" s="83"/>
      <c r="BF27" s="13" cm="1">
        <f t="array" ref="BF27">IF($B$11="",ISERROR(MATCH(W27,[1]Feiertage!$A$8:$A$19,0))*IF(OR(W27&lt;$M$3,W27&gt;$BU$36),0,INDEX($M$4:$N$10,WEEKDAY(W27,2),(W27&gt;=$M$3)*(W27&lt;$N$3)+2*(W27&gt;=$N$3)*(W27&lt;=$BU$36))),ISERROR(MATCH(W27,[1]Feiertage!$A$8:$A$19,0))*IF(OR(W27&lt;$M$3,W27&gt;$B$11),0,INDEX($M$4:$N$10,WEEKDAY(W27,2),(W27&gt;=$M$3)*(W27&lt;$N$3)+2*(W27&gt;=$N$3)*(W27&lt;=$BU$36))))</f>
        <v>4</v>
      </c>
      <c r="BG27" s="83"/>
      <c r="BH27" s="13" cm="1">
        <f t="array" ref="BH27">IF($B$11="",ISERROR(MATCH(Y27,[1]Feiertage!$A$8:$A$19,0))*IF(OR(Y27&lt;$M$3,Y27&gt;$BU$36),0,INDEX($M$4:$N$10,WEEKDAY(Y27,2),(Y27&gt;=$M$3)*(Y27&lt;$N$3)+2*(Y27&gt;=$N$3)*(Y27&lt;=$BU$36))),ISERROR(MATCH(Y27,[1]Feiertage!$A$8:$A$19,0))*IF(OR(Y27&lt;$M$3,Y27&gt;$B$11),0,INDEX($M$4:$N$10,WEEKDAY(Y27,2),(Y27&gt;=$M$3)*(Y27&lt;$N$3)+2*(Y27&gt;=$N$3)*(Y27&lt;=$BU$36))))</f>
        <v>0</v>
      </c>
      <c r="BI27" s="83"/>
      <c r="BJ27" s="13" cm="1">
        <f t="array" ref="BJ27">IF($B$11="",ISERROR(MATCH(AA27,[1]Feiertage!$A$8:$A$19,0))*IF(OR(AA27&lt;$M$3,AA27&gt;$BU$36),0,INDEX($M$4:$N$10,WEEKDAY(AA27,2),(AA27&gt;=$M$3)*(AA27&lt;$N$3)+2*(AA27&gt;=$N$3)*(AA27&lt;=$BU$36))),ISERROR(MATCH(AA27,[1]Feiertage!$A$8:$A$19,0))*IF(OR(AA27&lt;$M$3,AA27&gt;$B$11),0,INDEX($M$4:$N$10,WEEKDAY(AA27,2),(AA27&gt;=$M$3)*(AA27&lt;$N$3)+2*(AA27&gt;=$N$3)*(AA27&lt;=$BU$36))))</f>
        <v>0</v>
      </c>
      <c r="BK27" s="83"/>
      <c r="BL27" s="13" cm="1">
        <f t="array" ref="BL27">IF($B$11="",ISERROR(MATCH(AC27,[1]Feiertage!$A$8:$A$19,0))*IF(OR(AC27&lt;$M$3,AC27&gt;$BU$36),0,INDEX($M$4:$N$10,WEEKDAY(AC27,2),(AC27&gt;=$M$3)*(AC27&lt;$N$3)+2*(AC27&gt;=$N$3)*(AC27&lt;=$BU$36))),ISERROR(MATCH(AC27,[1]Feiertage!$A$8:$A$19,0))*IF(OR(AC27&lt;$M$3,AC27&gt;$B$11),0,INDEX($M$4:$N$10,WEEKDAY(AC27,2),(AC27&gt;=$M$3)*(AC27&lt;$N$3)+2*(AC27&gt;=$N$3)*(AC27&lt;=$BU$36))))</f>
        <v>4</v>
      </c>
      <c r="BM27" s="83"/>
      <c r="BN27" s="13" cm="1">
        <f t="array" ref="BN27">IF($B$11="",ISERROR(MATCH(AE27,[1]Feiertage!$A$8:$A$19,0))*IF(OR(AE27&lt;$M$3,AE27&gt;$BU$36),0,INDEX($M$4:$N$10,WEEKDAY(AE27,2),(AE27&gt;=$M$3)*(AE27&lt;$N$3)+2*(AE27&gt;=$N$3)*(AE27&lt;=$BU$36))),ISERROR(MATCH(AE27,[1]Feiertage!$A$8:$A$19,0))*IF(OR(AE27&lt;$M$3,AE27&gt;$B$11),0,INDEX($M$4:$N$10,WEEKDAY(AE27,2),(AE27&gt;=$M$3)*(AE27&lt;$N$3)+2*(AE27&gt;=$N$3)*(AE27&lt;=$BU$36))))</f>
        <v>4</v>
      </c>
      <c r="BO27" s="83"/>
      <c r="BP27" s="13" cm="1">
        <f t="array" ref="BP27">IF($B$11="",ISERROR(MATCH(AG27,[1]Feiertage!$A$8:$A$19,0))*IF(OR(AG27&lt;$M$3,AG27&gt;$BU$36),0,INDEX($M$4:$N$10,WEEKDAY(AG27,2),(AG27&gt;=$M$3)*(AG27&lt;$N$3)+2*(AG27&gt;=$N$3)*(AG27&lt;=$BU$36))),ISERROR(MATCH(AG27,[1]Feiertage!$A$8:$A$19,0))*IF(OR(AG27&lt;$M$3,AG27&gt;$B$11),0,INDEX($M$4:$N$10,WEEKDAY(AG27,2),(AG27&gt;=$M$3)*(AG27&lt;$N$3)+2*(AG27&gt;=$N$3)*(AG27&lt;=$BU$36))))</f>
        <v>4</v>
      </c>
      <c r="BQ27" s="83"/>
      <c r="BR27" s="13" cm="1">
        <f t="array" ref="BR27">IF($B$11="",ISERROR(MATCH(AI27,[1]Feiertage!$A$8:$A$19,0))*IF(OR(AI27&lt;$M$3,AI27&gt;$BU$36),0,INDEX($M$4:$N$10,WEEKDAY(AI27,2),(AI27&gt;=$M$3)*(AI27&lt;$N$3)+2*(AI27&gt;=$N$3)*(AI27&lt;=$BU$36))),ISERROR(MATCH(AI27,[1]Feiertage!$A$8:$A$19,0))*IF(OR(AI27&lt;$M$3,AI27&gt;$B$11),0,INDEX($M$4:$N$10,WEEKDAY(AI27,2),(AI27&gt;=$M$3)*(AI27&lt;$N$3)+2*(AI27&gt;=$N$3)*(AI27&lt;=$BU$36))))</f>
        <v>4</v>
      </c>
      <c r="BS27" s="83"/>
      <c r="BT27" s="13" cm="1">
        <f t="array" ref="BT27">IF($B$11="",ISERROR(MATCH(AK27,[1]Feiertage!$A$8:$A$19,0))*IF(OR(AK27&lt;$M$3,AK27&gt;$BU$36),0,INDEX($M$4:$N$10,WEEKDAY(AK27,2),(AK27&gt;=$M$3)*(AK27&lt;$N$3)+2*(AK27&gt;=$N$3)*(AK27&lt;=$BU$36))),ISERROR(MATCH(AK27,[1]Feiertage!$A$8:$A$19,0))*IF(OR(AK27&lt;$M$3,AK27&gt;$B$11),0,INDEX($M$4:$N$10,WEEKDAY(AK27,2),(AK27&gt;=$M$3)*(AK27&lt;$N$3)+2*(AK27&gt;=$N$3)*(AK27&lt;=$BU$36))))</f>
        <v>0</v>
      </c>
      <c r="BU27" s="83"/>
      <c r="BV27" s="13" cm="1">
        <f t="array" ref="BV27">IF($B$11="",ISERROR(MATCH(AM27,[1]Feiertage!$A$8:$A$19,0))*IF(OR(AM27&lt;$M$3,AM27&gt;$BU$36),0,INDEX($M$4:$N$10,WEEKDAY(AM27,2),(AM27&gt;=$M$3)*(AM27&lt;$N$3)+2*(AM27&gt;=$N$3)*(AM27&lt;=$BU$36))),ISERROR(MATCH(AM27,[1]Feiertage!$A$8:$A$19,0))*IF(OR(AM27&lt;$M$3,AM27&gt;$B$11),0,INDEX($M$4:$N$10,WEEKDAY(AM27,2),(AM27&gt;=$M$3)*(AM27&lt;$N$3)+2*(AM27&gt;=$N$3)*(AM27&lt;=$BU$36))))</f>
        <v>0</v>
      </c>
      <c r="BW27" s="84"/>
      <c r="BZ27" s="162"/>
      <c r="CA27" s="13" cm="1">
        <f t="array" ref="CA27">IF($B$11="",ISERROR(MATCH(Q27,$AO$3:$AQ$3,0))*IF(OR(Q27&lt;$M$3,Q27&gt;$BU$36),0,INDEX($M$4:$N$10,WEEKDAY(Q27,2),(Q27&gt;=$M$3)*(Q27&lt;$N$3)+2*(Q27&gt;=$N$3)*(Q27&lt;=$BU$36))),ISERROR(MATCH(Q27,$AO$3:$AQ$3,0))*IF(OR(Q27&lt;$M$3,Q27&gt;$B$11),0,INDEX($M$4:$N$10,WEEKDAY(Q27,2),(Q27&gt;=$M$3)*(Q27&lt;$N$3)+2*(Q27&gt;=$N$3)*(Q27&lt;=$BU$36))))</f>
        <v>0</v>
      </c>
      <c r="CB27" s="83"/>
      <c r="CC27" s="13" cm="1">
        <f t="array" ref="CC27">IF($B$11="",ISERROR(MATCH(S27,$AO$3:$AQ$3,0))*IF(OR(S27&lt;$M$3,S27&gt;$BU$36),0,INDEX($M$4:$N$10,WEEKDAY(S27,2),(S27&gt;=$M$3)*(S27&lt;$N$3)+2*(S27&gt;=$N$3)*(S27&lt;=$BU$36))),ISERROR(MATCH(S27,$AO$3:$AQ$3,0))*IF(OR(S27&lt;$M$3,S27&gt;$B$11),0,INDEX($M$4:$N$10,WEEKDAY(S27,2),(S27&gt;=$M$3)*(S27&lt;$N$3)+2*(S27&gt;=$N$3)*(S27&lt;=$BU$36))))</f>
        <v>0</v>
      </c>
      <c r="CD27" s="83"/>
      <c r="CE27" s="13" cm="1">
        <f t="array" ref="CE27">IF($B$11="",ISERROR(MATCH(U27,$AO$3:$AQ$3,0))*IF(OR(U27&lt;$M$3,U27&gt;$BU$36),0,INDEX($M$4:$N$10,WEEKDAY(U27,2),(U27&gt;=$M$3)*(U27&lt;$N$3)+2*(U27&gt;=$N$3)*(U27&lt;=$BU$36))),ISERROR(MATCH(U27,$AO$3:$AQ$3,0))*IF(OR(U27&lt;$M$3,U27&gt;$B$11),0,INDEX($M$4:$N$10,WEEKDAY(U27,2),(U27&gt;=$M$3)*(U27&lt;$N$3)+2*(U27&gt;=$N$3)*(U27&lt;=$BU$36))))</f>
        <v>0</v>
      </c>
      <c r="CF27" s="83"/>
      <c r="CG27" s="13" cm="1">
        <f t="array" ref="CG27">IF($B$11="",ISERROR(MATCH(W27,$AO$3:$AQ$3,0))*IF(OR(W27&lt;$M$3,W27&gt;$BU$36),0,INDEX($M$4:$N$10,WEEKDAY(W27,2),(W27&gt;=$M$3)*(W27&lt;$N$3)+2*(W27&gt;=$N$3)*(W27&lt;=$BU$36))),ISERROR(MATCH(W27,$AO$3:$AQ$3,0))*IF(OR(W27&lt;$M$3,W27&gt;$B$11),0,INDEX($M$4:$N$10,WEEKDAY(W27,2),(W27&gt;=$M$3)*(W27&lt;$N$3)+2*(W27&gt;=$N$3)*(W27&lt;=$BU$36))))</f>
        <v>4</v>
      </c>
      <c r="CH27" s="83"/>
      <c r="CI27" s="13" cm="1">
        <f t="array" ref="CI27">IF($B$11="",ISERROR(MATCH(Y27,$AO$3:$AQ$3,0))*IF(OR(Y27&lt;$M$3,Y27&gt;$BU$36),0,INDEX($M$4:$N$10,WEEKDAY(Y27,2),(Y27&gt;=$M$3)*(Y27&lt;$N$3)+2*(Y27&gt;=$N$3)*(Y27&lt;=$BU$36))),ISERROR(MATCH(Y27,$AO$3:$AQ$3,0))*IF(OR(Y27&lt;$M$3,Y27&gt;$B$11),0,INDEX($M$4:$N$10,WEEKDAY(Y27,2),(Y27&gt;=$M$3)*(Y27&lt;$N$3)+2*(Y27&gt;=$N$3)*(Y27&lt;=$BU$36))))</f>
        <v>4</v>
      </c>
      <c r="CJ27" s="83"/>
      <c r="CK27" s="13" cm="1">
        <f t="array" ref="CK27">IF($B$11="",ISERROR(MATCH(AA27,$AO$3:$AQ$3,0))*IF(OR(AA27&lt;$M$3,AA27&gt;$BU$36),0,INDEX($M$4:$N$10,WEEKDAY(AA27,2),(AA27&gt;=$M$3)*(AA27&lt;$N$3)+2*(AA27&gt;=$N$3)*(AA27&lt;=$BU$36))),ISERROR(MATCH(AA27,$AO$3:$AQ$3,0))*IF(OR(AA27&lt;$M$3,AA27&gt;$B$11),0,INDEX($M$4:$N$10,WEEKDAY(AA27,2),(AA27&gt;=$M$3)*(AA27&lt;$N$3)+2*(AA27&gt;=$N$3)*(AA27&lt;=$BU$36))))</f>
        <v>0</v>
      </c>
      <c r="CL27" s="83"/>
      <c r="CM27" s="13" cm="1">
        <f t="array" ref="CM27">IF($B$11="",ISERROR(MATCH(AC27,$AO$3:$AQ$3,0))*IF(OR(AC27&lt;$M$3,AC27&gt;$BU$36),0,INDEX($M$4:$N$10,WEEKDAY(AC27,2),(AC27&gt;=$M$3)*(AC27&lt;$N$3)+2*(AC27&gt;=$N$3)*(AC27&lt;=$BU$36))),ISERROR(MATCH(AC27,$AO$3:$AQ$3,0))*IF(OR(AC27&lt;$M$3,AC27&gt;$B$11),0,INDEX($M$4:$N$10,WEEKDAY(AC27,2),(AC27&gt;=$M$3)*(AC27&lt;$N$3)+2*(AC27&gt;=$N$3)*(AC27&lt;=$BU$36))))</f>
        <v>4</v>
      </c>
      <c r="CN27" s="83"/>
      <c r="CO27" s="13" cm="1">
        <f t="array" ref="CO27">IF($B$11="",ISERROR(MATCH(AE27,$AO$3:$AQ$3,0))*IF(OR(AE27&lt;$M$3,AE27&gt;$BU$36),0,INDEX($M$4:$N$10,WEEKDAY(AE27,2),(AE27&gt;=$M$3)*(AE27&lt;$N$3)+2*(AE27&gt;=$N$3)*(AE27&lt;=$BU$36))),ISERROR(MATCH(AE27,$AO$3:$AQ$3,0))*IF(OR(AE27&lt;$M$3,AE27&gt;$B$11),0,INDEX($M$4:$N$10,WEEKDAY(AE27,2),(AE27&gt;=$M$3)*(AE27&lt;$N$3)+2*(AE27&gt;=$N$3)*(AE27&lt;=$BU$36))))</f>
        <v>4</v>
      </c>
      <c r="CP27" s="83"/>
      <c r="CQ27" s="13" cm="1">
        <f t="array" ref="CQ27">IF($B$11="",ISERROR(MATCH(AG27,$AO$3:$AQ$3,0))*IF(OR(AG27&lt;$M$3,AG27&gt;$BU$36),0,INDEX($M$4:$N$10,WEEKDAY(AG27,2),(AG27&gt;=$M$3)*(AG27&lt;$N$3)+2*(AG27&gt;=$N$3)*(AG27&lt;=$BU$36))),ISERROR(MATCH(AG27,$AO$3:$AQ$3,0))*IF(OR(AG27&lt;$M$3,AG27&gt;$B$11),0,INDEX($M$4:$N$10,WEEKDAY(AG27,2),(AG27&gt;=$M$3)*(AG27&lt;$N$3)+2*(AG27&gt;=$N$3)*(AG27&lt;=$BU$36))))</f>
        <v>4</v>
      </c>
      <c r="CR27" s="83"/>
      <c r="CS27" s="13" cm="1">
        <f t="array" ref="CS27">IF($B$11="",ISERROR(MATCH(AI27,$AO$3:$AQ$3,0))*IF(OR(AI27&lt;$M$3,AI27&gt;$BU$36),0,INDEX($M$4:$N$10,WEEKDAY(AI27,2),(AI27&gt;=$M$3)*(AI27&lt;$N$3)+2*(AI27&gt;=$N$3)*(AI27&lt;=$BU$36))),ISERROR(MATCH(AI27,$AO$3:$AQ$3,0))*IF(OR(AI27&lt;$M$3,AI27&gt;$BU$36),0,INDEX($M$4:$N$10,WEEKDAY(AI27,2),(AI27&gt;=$M$3)*(AI27&lt;$N$3)+2*(AI27&gt;=$N$3)*(AI27&lt;=$BU$36))))</f>
        <v>4</v>
      </c>
      <c r="CT27" s="83"/>
      <c r="CU27" s="13" cm="1">
        <f t="array" ref="CU27">IF($B$11="",ISERROR(MATCH(AK27,$AO$3:$AQ$3,0))*IF(OR(AK27&lt;$M$3,AK27&gt;$BU$36),0,INDEX($M$4:$N$10,WEEKDAY(AK27,2),(AK27&gt;=$M$3)*(AK27&lt;$N$3)+2*(AK27&gt;=$N$3)*(AK27&lt;=$BU$36))),ISERROR(MATCH(AK27,$AO$3:$AQ$3,0))*IF(OR(AK27&lt;$M$3,AK27&gt;$B$11),0,INDEX($M$4:$N$10,WEEKDAY(AK27,2),(AK27&gt;=$M$3)*(AK27&lt;$N$3)+2*(AK27&gt;=$N$3)*(AK27&lt;=$BU$36))))</f>
        <v>0</v>
      </c>
      <c r="CV27" s="83"/>
      <c r="CW27" s="13" cm="1">
        <f t="array" ref="CW27">IF($B$11="",ISERROR(MATCH(AM27,$AO$3:$AQ$3,0))*IF(OR(AM27&lt;$M$3,AM27&gt;$BU$36),0,INDEX($M$4:$N$10,WEEKDAY(AM27,2),(AM27&gt;=$M$3)*(AM27&lt;$N$3)+2*(AM27&gt;=$N$3)*(AM27&lt;=$BU$36))),ISERROR(MATCH(AM27,$AO$3:$AQ$3,0))*IF(OR(AM27&lt;$M$3,AM27&gt;$B$11),0,INDEX($M$4:$N$10,WEEKDAY(AM27,2),(AM27&gt;=$M$3)*(AM27&lt;$N$3)+2*(AM27&gt;=$N$3)*(AM27&lt;=$BU$36))))</f>
        <v>4</v>
      </c>
      <c r="CX27" s="84"/>
    </row>
    <row r="28" spans="1:102" ht="14.45" customHeight="1" x14ac:dyDescent="0.25">
      <c r="A28" s="29"/>
      <c r="B28" s="315"/>
      <c r="C28" s="316"/>
      <c r="D28" s="30" t="str" cm="1">
        <f t="array" ref="D28">IF($D$4="",IF(B28="","",SUMPRODUCT(($Q$2:$AM$32&gt;=A28)*($Q$2:$AM$32&lt;=B28)*($CA$2:$CW$32&gt;0))),IF(B28="","",SUMPRODUCT(($Q$2:$AM$32&gt;=A28)*($Q$2:$AM$32&lt;=B28)*($AZ$2:$BV$32&gt;0))))</f>
        <v/>
      </c>
      <c r="G28" s="312">
        <f>DATE($A$1,10,1)</f>
        <v>44835</v>
      </c>
      <c r="H28" s="313"/>
      <c r="I28" s="82">
        <f>COUNTIF($BR$2:$BR$32,"&gt;0")</f>
        <v>19</v>
      </c>
      <c r="J28" s="35">
        <f>IF($D$4="",SUM($CS$2:$CS$32),SUM($BR$2:$BR$32))</f>
        <v>76</v>
      </c>
      <c r="K28" s="34"/>
      <c r="L28" s="32"/>
      <c r="M28" s="36"/>
      <c r="N28" s="37">
        <f t="shared" si="8"/>
        <v>1125.8</v>
      </c>
      <c r="P28" s="11">
        <f t="shared" si="1"/>
        <v>44588</v>
      </c>
      <c r="Q28" s="12">
        <f t="shared" si="5"/>
        <v>44588</v>
      </c>
      <c r="R28" s="11">
        <f t="shared" si="5"/>
        <v>44619</v>
      </c>
      <c r="S28" s="12">
        <f t="shared" si="5"/>
        <v>44619</v>
      </c>
      <c r="T28" s="11">
        <f t="shared" si="5"/>
        <v>44647</v>
      </c>
      <c r="U28" s="12">
        <f t="shared" si="5"/>
        <v>44647</v>
      </c>
      <c r="V28" s="11">
        <f t="shared" si="5"/>
        <v>44678</v>
      </c>
      <c r="W28" s="12">
        <f t="shared" si="5"/>
        <v>44678</v>
      </c>
      <c r="X28" s="11">
        <f t="shared" si="5"/>
        <v>44708</v>
      </c>
      <c r="Y28" s="12">
        <f t="shared" si="5"/>
        <v>44708</v>
      </c>
      <c r="Z28" s="11">
        <f t="shared" si="5"/>
        <v>44739</v>
      </c>
      <c r="AA28" s="12">
        <f t="shared" si="5"/>
        <v>44739</v>
      </c>
      <c r="AB28" s="11">
        <f t="shared" si="5"/>
        <v>44769</v>
      </c>
      <c r="AC28" s="12">
        <f t="shared" si="5"/>
        <v>44769</v>
      </c>
      <c r="AD28" s="11">
        <f t="shared" si="5"/>
        <v>44800</v>
      </c>
      <c r="AE28" s="12">
        <f t="shared" si="5"/>
        <v>44800</v>
      </c>
      <c r="AF28" s="11">
        <f t="shared" si="5"/>
        <v>44831</v>
      </c>
      <c r="AG28" s="12">
        <f t="shared" si="9"/>
        <v>44831</v>
      </c>
      <c r="AH28" s="11">
        <f t="shared" si="9"/>
        <v>44861</v>
      </c>
      <c r="AI28" s="12">
        <f t="shared" si="9"/>
        <v>44861</v>
      </c>
      <c r="AJ28" s="11">
        <f t="shared" si="9"/>
        <v>44892</v>
      </c>
      <c r="AK28" s="12">
        <f t="shared" si="9"/>
        <v>44892</v>
      </c>
      <c r="AL28" s="11">
        <f t="shared" si="9"/>
        <v>44922</v>
      </c>
      <c r="AM28" s="12">
        <f t="shared" si="9"/>
        <v>44922</v>
      </c>
      <c r="AO28" s="318" t="s">
        <v>55</v>
      </c>
      <c r="AP28" s="318"/>
      <c r="AQ28" s="318" t="s">
        <v>56</v>
      </c>
      <c r="AR28" s="318"/>
      <c r="AT28" s="319" t="s">
        <v>55</v>
      </c>
      <c r="AU28" s="319"/>
      <c r="AV28" s="319" t="s">
        <v>56</v>
      </c>
      <c r="AW28" s="319"/>
      <c r="AY28" s="162"/>
      <c r="AZ28" s="13" cm="1">
        <f t="array" ref="AZ28">IF($B$11="",ISERROR(MATCH(Q28,[1]Feiertage!$A$8:$A$19,0))*IF(OR(Q28&lt;$M$3,Q28&gt;$BU$36),0,INDEX($M$4:$N$10,WEEKDAY(Q28,2),(Q28&gt;=$M$3)*(Q28&lt;$N$3)+2*(Q28&gt;=$N$3)*(Q28&lt;=$BU$36))),ISERROR(MATCH(Q28,[1]Feiertage!$A$8:$A$19,0))*IF(OR(Q28&lt;$M$3,Q28&gt;$B$11),0,INDEX($M$4:$N$10,WEEKDAY(Q28,2),(Q28&gt;=$M$3)*(Q28&lt;$N$3)+2*(Q28&gt;=$N$3)*(Q28&lt;=$BU$36))))</f>
        <v>0</v>
      </c>
      <c r="BA28" s="83"/>
      <c r="BB28" s="13" cm="1">
        <f t="array" ref="BB28">IF($B$11="",ISERROR(MATCH(S28,[1]Feiertage!$A$8:$A$19,0))*IF(OR(S28&lt;$M$3,S28&gt;$BU$36),0,INDEX($M$4:$N$10,WEEKDAY(S28,2),(S28&gt;=$M$3)*(S28&lt;$N$3)+2*(S28&gt;=$N$3)*(S28&lt;=$BU$36))),ISERROR(MATCH(S28,[1]Feiertage!$A$8:$A$19,0))*IF(OR(S28&lt;$M$3,S28&gt;$B$11),0,INDEX($M$4:$N$10,WEEKDAY(S28,2),(S28&gt;=$M$3)*(S28&lt;$N$3)+2*(S28&gt;=$N$3)*(S28&lt;=$BU$36))))</f>
        <v>0</v>
      </c>
      <c r="BC28" s="83"/>
      <c r="BD28" s="13" cm="1">
        <f t="array" ref="BD28">IF($B$11="",ISERROR(MATCH(U28,[1]Feiertage!$A$8:$A$19,0))*IF(OR(U28&lt;$M$3,U28&gt;$BU$36),0,INDEX($M$4:$N$10,WEEKDAY(U28,2),(U28&gt;=$M$3)*(U28&lt;$N$3)+2*(U28&gt;=$N$3)*(U28&lt;=$BU$36))),ISERROR(MATCH(U28,[1]Feiertage!$A$8:$A$19,0))*IF(OR(U28&lt;$M$3,U28&gt;$B$11),0,INDEX($M$4:$N$10,WEEKDAY(U28,2),(U28&gt;=$M$3)*(U28&lt;$N$3)+2*(U28&gt;=$N$3)*(U28&lt;=$BU$36))))</f>
        <v>0</v>
      </c>
      <c r="BE28" s="83"/>
      <c r="BF28" s="13" cm="1">
        <f t="array" ref="BF28">IF($B$11="",ISERROR(MATCH(W28,[1]Feiertage!$A$8:$A$19,0))*IF(OR(W28&lt;$M$3,W28&gt;$BU$36),0,INDEX($M$4:$N$10,WEEKDAY(W28,2),(W28&gt;=$M$3)*(W28&lt;$N$3)+2*(W28&gt;=$N$3)*(W28&lt;=$BU$36))),ISERROR(MATCH(W28,[1]Feiertage!$A$8:$A$19,0))*IF(OR(W28&lt;$M$3,W28&gt;$B$11),0,INDEX($M$4:$N$10,WEEKDAY(W28,2),(W28&gt;=$M$3)*(W28&lt;$N$3)+2*(W28&gt;=$N$3)*(W28&lt;=$BU$36))))</f>
        <v>4</v>
      </c>
      <c r="BG28" s="83"/>
      <c r="BH28" s="13" cm="1">
        <f t="array" ref="BH28">IF($B$11="",ISERROR(MATCH(Y28,[1]Feiertage!$A$8:$A$19,0))*IF(OR(Y28&lt;$M$3,Y28&gt;$BU$36),0,INDEX($M$4:$N$10,WEEKDAY(Y28,2),(Y28&gt;=$M$3)*(Y28&lt;$N$3)+2*(Y28&gt;=$N$3)*(Y28&lt;=$BU$36))),ISERROR(MATCH(Y28,[1]Feiertage!$A$8:$A$19,0))*IF(OR(Y28&lt;$M$3,Y28&gt;$B$11),0,INDEX($M$4:$N$10,WEEKDAY(Y28,2),(Y28&gt;=$M$3)*(Y28&lt;$N$3)+2*(Y28&gt;=$N$3)*(Y28&lt;=$BU$36))))</f>
        <v>4</v>
      </c>
      <c r="BI28" s="83"/>
      <c r="BJ28" s="13" cm="1">
        <f t="array" ref="BJ28">IF($B$11="",ISERROR(MATCH(AA28,[1]Feiertage!$A$8:$A$19,0))*IF(OR(AA28&lt;$M$3,AA28&gt;$BU$36),0,INDEX($M$4:$N$10,WEEKDAY(AA28,2),(AA28&gt;=$M$3)*(AA28&lt;$N$3)+2*(AA28&gt;=$N$3)*(AA28&lt;=$BU$36))),ISERROR(MATCH(AA28,[1]Feiertage!$A$8:$A$19,0))*IF(OR(AA28&lt;$M$3,AA28&gt;$B$11),0,INDEX($M$4:$N$10,WEEKDAY(AA28,2),(AA28&gt;=$M$3)*(AA28&lt;$N$3)+2*(AA28&gt;=$N$3)*(AA28&lt;=$BU$36))))</f>
        <v>4</v>
      </c>
      <c r="BK28" s="83"/>
      <c r="BL28" s="13" cm="1">
        <f t="array" ref="BL28">IF($B$11="",ISERROR(MATCH(AC28,[1]Feiertage!$A$8:$A$19,0))*IF(OR(AC28&lt;$M$3,AC28&gt;$BU$36),0,INDEX($M$4:$N$10,WEEKDAY(AC28,2),(AC28&gt;=$M$3)*(AC28&lt;$N$3)+2*(AC28&gt;=$N$3)*(AC28&lt;=$BU$36))),ISERROR(MATCH(AC28,[1]Feiertage!$A$8:$A$19,0))*IF(OR(AC28&lt;$M$3,AC28&gt;$B$11),0,INDEX($M$4:$N$10,WEEKDAY(AC28,2),(AC28&gt;=$M$3)*(AC28&lt;$N$3)+2*(AC28&gt;=$N$3)*(AC28&lt;=$BU$36))))</f>
        <v>4</v>
      </c>
      <c r="BM28" s="83"/>
      <c r="BN28" s="13" cm="1">
        <f t="array" ref="BN28">IF($B$11="",ISERROR(MATCH(AE28,[1]Feiertage!$A$8:$A$19,0))*IF(OR(AE28&lt;$M$3,AE28&gt;$BU$36),0,INDEX($M$4:$N$10,WEEKDAY(AE28,2),(AE28&gt;=$M$3)*(AE28&lt;$N$3)+2*(AE28&gt;=$N$3)*(AE28&lt;=$BU$36))),ISERROR(MATCH(AE28,[1]Feiertage!$A$8:$A$19,0))*IF(OR(AE28&lt;$M$3,AE28&gt;$B$11),0,INDEX($M$4:$N$10,WEEKDAY(AE28,2),(AE28&gt;=$M$3)*(AE28&lt;$N$3)+2*(AE28&gt;=$N$3)*(AE28&lt;=$BU$36))))</f>
        <v>0</v>
      </c>
      <c r="BO28" s="83"/>
      <c r="BP28" s="13" cm="1">
        <f t="array" ref="BP28">IF($B$11="",ISERROR(MATCH(AG28,[1]Feiertage!$A$8:$A$19,0))*IF(OR(AG28&lt;$M$3,AG28&gt;$BU$36),0,INDEX($M$4:$N$10,WEEKDAY(AG28,2),(AG28&gt;=$M$3)*(AG28&lt;$N$3)+2*(AG28&gt;=$N$3)*(AG28&lt;=$BU$36))),ISERROR(MATCH(AG28,[1]Feiertage!$A$8:$A$19,0))*IF(OR(AG28&lt;$M$3,AG28&gt;$B$11),0,INDEX($M$4:$N$10,WEEKDAY(AG28,2),(AG28&gt;=$M$3)*(AG28&lt;$N$3)+2*(AG28&gt;=$N$3)*(AG28&lt;=$BU$36))))</f>
        <v>4</v>
      </c>
      <c r="BQ28" s="83"/>
      <c r="BR28" s="13" cm="1">
        <f t="array" ref="BR28">IF($B$11="",ISERROR(MATCH(AI28,[1]Feiertage!$A$8:$A$19,0))*IF(OR(AI28&lt;$M$3,AI28&gt;$BU$36),0,INDEX($M$4:$N$10,WEEKDAY(AI28,2),(AI28&gt;=$M$3)*(AI28&lt;$N$3)+2*(AI28&gt;=$N$3)*(AI28&lt;=$BU$36))),ISERROR(MATCH(AI28,[1]Feiertage!$A$8:$A$19,0))*IF(OR(AI28&lt;$M$3,AI28&gt;$B$11),0,INDEX($M$4:$N$10,WEEKDAY(AI28,2),(AI28&gt;=$M$3)*(AI28&lt;$N$3)+2*(AI28&gt;=$N$3)*(AI28&lt;=$BU$36))))</f>
        <v>4</v>
      </c>
      <c r="BS28" s="83"/>
      <c r="BT28" s="13" cm="1">
        <f t="array" ref="BT28">IF($B$11="",ISERROR(MATCH(AK28,[1]Feiertage!$A$8:$A$19,0))*IF(OR(AK28&lt;$M$3,AK28&gt;$BU$36),0,INDEX($M$4:$N$10,WEEKDAY(AK28,2),(AK28&gt;=$M$3)*(AK28&lt;$N$3)+2*(AK28&gt;=$N$3)*(AK28&lt;=$BU$36))),ISERROR(MATCH(AK28,[1]Feiertage!$A$8:$A$19,0))*IF(OR(AK28&lt;$M$3,AK28&gt;$B$11),0,INDEX($M$4:$N$10,WEEKDAY(AK28,2),(AK28&gt;=$M$3)*(AK28&lt;$N$3)+2*(AK28&gt;=$N$3)*(AK28&lt;=$BU$36))))</f>
        <v>0</v>
      </c>
      <c r="BU28" s="83"/>
      <c r="BV28" s="13" cm="1">
        <f t="array" ref="BV28">IF($B$11="",ISERROR(MATCH(AM28,[1]Feiertage!$A$8:$A$19,0))*IF(OR(AM28&lt;$M$3,AM28&gt;$BU$36),0,INDEX($M$4:$N$10,WEEKDAY(AM28,2),(AM28&gt;=$M$3)*(AM28&lt;$N$3)+2*(AM28&gt;=$N$3)*(AM28&lt;=$BU$36))),ISERROR(MATCH(AM28,[1]Feiertage!$A$8:$A$19,0))*IF(OR(AM28&lt;$M$3,AM28&gt;$B$11),0,INDEX($M$4:$N$10,WEEKDAY(AM28,2),(AM28&gt;=$M$3)*(AM28&lt;$N$3)+2*(AM28&gt;=$N$3)*(AM28&lt;=$BU$36))))</f>
        <v>4</v>
      </c>
      <c r="BW28" s="84"/>
      <c r="BZ28" s="162"/>
      <c r="CA28" s="13" cm="1">
        <f t="array" ref="CA28">IF($B$11="",ISERROR(MATCH(Q28,$AO$3:$AQ$3,0))*IF(OR(Q28&lt;$M$3,Q28&gt;$BU$36),0,INDEX($M$4:$N$10,WEEKDAY(Q28,2),(Q28&gt;=$M$3)*(Q28&lt;$N$3)+2*(Q28&gt;=$N$3)*(Q28&lt;=$BU$36))),ISERROR(MATCH(Q28,$AO$3:$AQ$3,0))*IF(OR(Q28&lt;$M$3,Q28&gt;$B$11),0,INDEX($M$4:$N$10,WEEKDAY(Q28,2),(Q28&gt;=$M$3)*(Q28&lt;$N$3)+2*(Q28&gt;=$N$3)*(Q28&lt;=$BU$36))))</f>
        <v>0</v>
      </c>
      <c r="CB28" s="83"/>
      <c r="CC28" s="13" cm="1">
        <f t="array" ref="CC28">IF($B$11="",ISERROR(MATCH(S28,$AO$3:$AQ$3,0))*IF(OR(S28&lt;$M$3,S28&gt;$BU$36),0,INDEX($M$4:$N$10,WEEKDAY(S28,2),(S28&gt;=$M$3)*(S28&lt;$N$3)+2*(S28&gt;=$N$3)*(S28&lt;=$BU$36))),ISERROR(MATCH(S28,$AO$3:$AQ$3,0))*IF(OR(S28&lt;$M$3,S28&gt;$B$11),0,INDEX($M$4:$N$10,WEEKDAY(S28,2),(S28&gt;=$M$3)*(S28&lt;$N$3)+2*(S28&gt;=$N$3)*(S28&lt;=$BU$36))))</f>
        <v>0</v>
      </c>
      <c r="CD28" s="83"/>
      <c r="CE28" s="13" cm="1">
        <f t="array" ref="CE28">IF($B$11="",ISERROR(MATCH(U28,$AO$3:$AQ$3,0))*IF(OR(U28&lt;$M$3,U28&gt;$BU$36),0,INDEX($M$4:$N$10,WEEKDAY(U28,2),(U28&gt;=$M$3)*(U28&lt;$N$3)+2*(U28&gt;=$N$3)*(U28&lt;=$BU$36))),ISERROR(MATCH(U28,$AO$3:$AQ$3,0))*IF(OR(U28&lt;$M$3,U28&gt;$B$11),0,INDEX($M$4:$N$10,WEEKDAY(U28,2),(U28&gt;=$M$3)*(U28&lt;$N$3)+2*(U28&gt;=$N$3)*(U28&lt;=$BU$36))))</f>
        <v>0</v>
      </c>
      <c r="CF28" s="83"/>
      <c r="CG28" s="13" cm="1">
        <f t="array" ref="CG28">IF($B$11="",ISERROR(MATCH(W28,$AO$3:$AQ$3,0))*IF(OR(W28&lt;$M$3,W28&gt;$BU$36),0,INDEX($M$4:$N$10,WEEKDAY(W28,2),(W28&gt;=$M$3)*(W28&lt;$N$3)+2*(W28&gt;=$N$3)*(W28&lt;=$BU$36))),ISERROR(MATCH(W28,$AO$3:$AQ$3,0))*IF(OR(W28&lt;$M$3,W28&gt;$B$11),0,INDEX($M$4:$N$10,WEEKDAY(W28,2),(W28&gt;=$M$3)*(W28&lt;$N$3)+2*(W28&gt;=$N$3)*(W28&lt;=$BU$36))))</f>
        <v>4</v>
      </c>
      <c r="CH28" s="83"/>
      <c r="CI28" s="13" cm="1">
        <f t="array" ref="CI28">IF($B$11="",ISERROR(MATCH(Y28,$AO$3:$AQ$3,0))*IF(OR(Y28&lt;$M$3,Y28&gt;$BU$36),0,INDEX($M$4:$N$10,WEEKDAY(Y28,2),(Y28&gt;=$M$3)*(Y28&lt;$N$3)+2*(Y28&gt;=$N$3)*(Y28&lt;=$BU$36))),ISERROR(MATCH(Y28,$AO$3:$AQ$3,0))*IF(OR(Y28&lt;$M$3,Y28&gt;$B$11),0,INDEX($M$4:$N$10,WEEKDAY(Y28,2),(Y28&gt;=$M$3)*(Y28&lt;$N$3)+2*(Y28&gt;=$N$3)*(Y28&lt;=$BU$36))))</f>
        <v>4</v>
      </c>
      <c r="CJ28" s="83"/>
      <c r="CK28" s="13" cm="1">
        <f t="array" ref="CK28">IF($B$11="",ISERROR(MATCH(AA28,$AO$3:$AQ$3,0))*IF(OR(AA28&lt;$M$3,AA28&gt;$BU$36),0,INDEX($M$4:$N$10,WEEKDAY(AA28,2),(AA28&gt;=$M$3)*(AA28&lt;$N$3)+2*(AA28&gt;=$N$3)*(AA28&lt;=$BU$36))),ISERROR(MATCH(AA28,$AO$3:$AQ$3,0))*IF(OR(AA28&lt;$M$3,AA28&gt;$B$11),0,INDEX($M$4:$N$10,WEEKDAY(AA28,2),(AA28&gt;=$M$3)*(AA28&lt;$N$3)+2*(AA28&gt;=$N$3)*(AA28&lt;=$BU$36))))</f>
        <v>4</v>
      </c>
      <c r="CL28" s="83"/>
      <c r="CM28" s="13" cm="1">
        <f t="array" ref="CM28">IF($B$11="",ISERROR(MATCH(AC28,$AO$3:$AQ$3,0))*IF(OR(AC28&lt;$M$3,AC28&gt;$BU$36),0,INDEX($M$4:$N$10,WEEKDAY(AC28,2),(AC28&gt;=$M$3)*(AC28&lt;$N$3)+2*(AC28&gt;=$N$3)*(AC28&lt;=$BU$36))),ISERROR(MATCH(AC28,$AO$3:$AQ$3,0))*IF(OR(AC28&lt;$M$3,AC28&gt;$B$11),0,INDEX($M$4:$N$10,WEEKDAY(AC28,2),(AC28&gt;=$M$3)*(AC28&lt;$N$3)+2*(AC28&gt;=$N$3)*(AC28&lt;=$BU$36))))</f>
        <v>4</v>
      </c>
      <c r="CN28" s="83"/>
      <c r="CO28" s="13" cm="1">
        <f t="array" ref="CO28">IF($B$11="",ISERROR(MATCH(AE28,$AO$3:$AQ$3,0))*IF(OR(AE28&lt;$M$3,AE28&gt;$BU$36),0,INDEX($M$4:$N$10,WEEKDAY(AE28,2),(AE28&gt;=$M$3)*(AE28&lt;$N$3)+2*(AE28&gt;=$N$3)*(AE28&lt;=$BU$36))),ISERROR(MATCH(AE28,$AO$3:$AQ$3,0))*IF(OR(AE28&lt;$M$3,AE28&gt;$B$11),0,INDEX($M$4:$N$10,WEEKDAY(AE28,2),(AE28&gt;=$M$3)*(AE28&lt;$N$3)+2*(AE28&gt;=$N$3)*(AE28&lt;=$BU$36))))</f>
        <v>0</v>
      </c>
      <c r="CP28" s="83"/>
      <c r="CQ28" s="13" cm="1">
        <f t="array" ref="CQ28">IF($B$11="",ISERROR(MATCH(AG28,$AO$3:$AQ$3,0))*IF(OR(AG28&lt;$M$3,AG28&gt;$BU$36),0,INDEX($M$4:$N$10,WEEKDAY(AG28,2),(AG28&gt;=$M$3)*(AG28&lt;$N$3)+2*(AG28&gt;=$N$3)*(AG28&lt;=$BU$36))),ISERROR(MATCH(AG28,$AO$3:$AQ$3,0))*IF(OR(AG28&lt;$M$3,AG28&gt;$B$11),0,INDEX($M$4:$N$10,WEEKDAY(AG28,2),(AG28&gt;=$M$3)*(AG28&lt;$N$3)+2*(AG28&gt;=$N$3)*(AG28&lt;=$BU$36))))</f>
        <v>4</v>
      </c>
      <c r="CR28" s="83"/>
      <c r="CS28" s="13" cm="1">
        <f t="array" ref="CS28">IF($B$11="",ISERROR(MATCH(AI28,$AO$3:$AQ$3,0))*IF(OR(AI28&lt;$M$3,AI28&gt;$BU$36),0,INDEX($M$4:$N$10,WEEKDAY(AI28,2),(AI28&gt;=$M$3)*(AI28&lt;$N$3)+2*(AI28&gt;=$N$3)*(AI28&lt;=$BU$36))),ISERROR(MATCH(AI28,$AO$3:$AQ$3,0))*IF(OR(AI28&lt;$M$3,AI28&gt;$BU$36),0,INDEX($M$4:$N$10,WEEKDAY(AI28,2),(AI28&gt;=$M$3)*(AI28&lt;$N$3)+2*(AI28&gt;=$N$3)*(AI28&lt;=$BU$36))))</f>
        <v>4</v>
      </c>
      <c r="CT28" s="83"/>
      <c r="CU28" s="13" cm="1">
        <f t="array" ref="CU28">IF($B$11="",ISERROR(MATCH(AK28,$AO$3:$AQ$3,0))*IF(OR(AK28&lt;$M$3,AK28&gt;$BU$36),0,INDEX($M$4:$N$10,WEEKDAY(AK28,2),(AK28&gt;=$M$3)*(AK28&lt;$N$3)+2*(AK28&gt;=$N$3)*(AK28&lt;=$BU$36))),ISERROR(MATCH(AK28,$AO$3:$AQ$3,0))*IF(OR(AK28&lt;$M$3,AK28&gt;$B$11),0,INDEX($M$4:$N$10,WEEKDAY(AK28,2),(AK28&gt;=$M$3)*(AK28&lt;$N$3)+2*(AK28&gt;=$N$3)*(AK28&lt;=$BU$36))))</f>
        <v>0</v>
      </c>
      <c r="CV28" s="83"/>
      <c r="CW28" s="13" cm="1">
        <f t="array" ref="CW28">IF($B$11="",ISERROR(MATCH(AM28,$AO$3:$AQ$3,0))*IF(OR(AM28&lt;$M$3,AM28&gt;$BU$36),0,INDEX($M$4:$N$10,WEEKDAY(AM28,2),(AM28&gt;=$M$3)*(AM28&lt;$N$3)+2*(AM28&gt;=$N$3)*(AM28&lt;=$BU$36))),ISERROR(MATCH(AM28,$AO$3:$AQ$3,0))*IF(OR(AM28&lt;$M$3,AM28&gt;$B$11),0,INDEX($M$4:$N$10,WEEKDAY(AM28,2),(AM28&gt;=$M$3)*(AM28&lt;$N$3)+2*(AM28&gt;=$N$3)*(AM28&lt;=$BU$36))))</f>
        <v>4</v>
      </c>
      <c r="CX28" s="84"/>
    </row>
    <row r="29" spans="1:102" ht="14.45" customHeight="1" x14ac:dyDescent="0.25">
      <c r="A29" s="29"/>
      <c r="B29" s="315"/>
      <c r="C29" s="316"/>
      <c r="D29" s="30" t="str" cm="1">
        <f t="array" ref="D29">IF($D$4="",IF(B29="","",SUMPRODUCT(($Q$2:$AM$32&gt;=A29)*($Q$2:$AM$32&lt;=B29)*($CA$2:$CW$32&gt;0))),IF(B29="","",SUMPRODUCT(($Q$2:$AM$32&gt;=A29)*($Q$2:$AM$32&lt;=B29)*($AZ$2:$BV$32&gt;0))))</f>
        <v/>
      </c>
      <c r="G29" s="312">
        <f>DATE($A$1,11,1)</f>
        <v>44866</v>
      </c>
      <c r="H29" s="313"/>
      <c r="I29" s="82">
        <f>COUNTIF($BT$2:$BT$32,"&gt;0")</f>
        <v>22</v>
      </c>
      <c r="J29" s="35">
        <f>IF($D$4="",SUM($CU$2:$CU$32),SUM($BT$2:$BT$32))</f>
        <v>88</v>
      </c>
      <c r="K29" s="34"/>
      <c r="L29" s="32"/>
      <c r="M29" s="36"/>
      <c r="N29" s="37">
        <f>IF($D$4="",(MAX(MIN(EDATE(G29,1),$N$3)-MAX(G29,$M$3),0))/(EDATE(G29,1)-G29)*($D$6*$J29+$H$6)+MAX(MIN(EDATE(G29,1),$BU$36)-MAX(G29,$N$3),0)/(EDATE(G29,1)-G29)*($D$7*$J29+$H$7),(MAX(MIN(EDATE(G29,1),$N$3)-MAX(G29,$M$3),0))/(EDATE(G29,1)-G29)*($D$4+$H$4)+MAX(MIN(EDATE(G29,1),$BU$36)-MAX(G29,$N$3),0)/(EDATE(G29,1)-G29)*($D$5+$H$5))</f>
        <v>1125.8</v>
      </c>
      <c r="P29" s="11">
        <f t="shared" si="1"/>
        <v>44589</v>
      </c>
      <c r="Q29" s="12">
        <f t="shared" si="5"/>
        <v>44589</v>
      </c>
      <c r="R29" s="11">
        <f t="shared" si="5"/>
        <v>44620</v>
      </c>
      <c r="S29" s="12">
        <f t="shared" si="5"/>
        <v>44620</v>
      </c>
      <c r="T29" s="11">
        <f t="shared" si="5"/>
        <v>44648</v>
      </c>
      <c r="U29" s="12">
        <f t="shared" si="5"/>
        <v>44648</v>
      </c>
      <c r="V29" s="11">
        <f t="shared" si="5"/>
        <v>44679</v>
      </c>
      <c r="W29" s="12">
        <f t="shared" si="5"/>
        <v>44679</v>
      </c>
      <c r="X29" s="11">
        <f t="shared" si="5"/>
        <v>44709</v>
      </c>
      <c r="Y29" s="12">
        <f t="shared" si="5"/>
        <v>44709</v>
      </c>
      <c r="Z29" s="11">
        <f t="shared" si="5"/>
        <v>44740</v>
      </c>
      <c r="AA29" s="12">
        <f t="shared" si="5"/>
        <v>44740</v>
      </c>
      <c r="AB29" s="11">
        <f t="shared" si="5"/>
        <v>44770</v>
      </c>
      <c r="AC29" s="12">
        <f t="shared" si="5"/>
        <v>44770</v>
      </c>
      <c r="AD29" s="11">
        <f t="shared" si="5"/>
        <v>44801</v>
      </c>
      <c r="AE29" s="12">
        <f t="shared" si="5"/>
        <v>44801</v>
      </c>
      <c r="AF29" s="11">
        <f t="shared" si="5"/>
        <v>44832</v>
      </c>
      <c r="AG29" s="12">
        <f t="shared" si="9"/>
        <v>44832</v>
      </c>
      <c r="AH29" s="11">
        <f t="shared" si="9"/>
        <v>44862</v>
      </c>
      <c r="AI29" s="12">
        <f t="shared" si="9"/>
        <v>44862</v>
      </c>
      <c r="AJ29" s="11">
        <f t="shared" si="9"/>
        <v>44893</v>
      </c>
      <c r="AK29" s="12">
        <f t="shared" si="9"/>
        <v>44893</v>
      </c>
      <c r="AL29" s="11">
        <f t="shared" si="9"/>
        <v>44923</v>
      </c>
      <c r="AM29" s="12">
        <f t="shared" si="9"/>
        <v>44923</v>
      </c>
      <c r="AO29" s="308"/>
      <c r="AP29" s="308"/>
      <c r="AQ29" s="308"/>
      <c r="AR29" s="308"/>
      <c r="AT29" s="317">
        <f>(IF(ISNUMBER($AV$29),DATE(A1,1,1),""))</f>
        <v>44562</v>
      </c>
      <c r="AU29" s="317"/>
      <c r="AV29" s="317">
        <f>IF(AND(B10&gt;BR36,B10&lt;BR40),B10-1,"")</f>
        <v>44640</v>
      </c>
      <c r="AW29" s="317"/>
      <c r="AY29" s="162"/>
      <c r="AZ29" s="13" cm="1">
        <f t="array" ref="AZ29">IF($B$11="",ISERROR(MATCH(Q29,[1]Feiertage!$A$8:$A$19,0))*IF(OR(Q29&lt;$M$3,Q29&gt;$BU$36),0,INDEX($M$4:$N$10,WEEKDAY(Q29,2),(Q29&gt;=$M$3)*(Q29&lt;$N$3)+2*(Q29&gt;=$N$3)*(Q29&lt;=$BU$36))),ISERROR(MATCH(Q29,[1]Feiertage!$A$8:$A$19,0))*IF(OR(Q29&lt;$M$3,Q29&gt;$B$11),0,INDEX($M$4:$N$10,WEEKDAY(Q29,2),(Q29&gt;=$M$3)*(Q29&lt;$N$3)+2*(Q29&gt;=$N$3)*(Q29&lt;=$BU$36))))</f>
        <v>0</v>
      </c>
      <c r="BA29" s="83"/>
      <c r="BB29" s="13" cm="1">
        <f t="array" ref="BB29">IF($B$11="",ISERROR(MATCH(S29,[1]Feiertage!$A$8:$A$19,0))*IF(OR(S29&lt;$M$3,S29&gt;$BU$36),0,INDEX($M$4:$N$10,WEEKDAY(S29,2),(S29&gt;=$M$3)*(S29&lt;$N$3)+2*(S29&gt;=$N$3)*(S29&lt;=$BU$36))),ISERROR(MATCH(S29,[1]Feiertage!$A$8:$A$19,0))*IF(OR(S29&lt;$M$3,S29&gt;$B$11),0,INDEX($M$4:$N$10,WEEKDAY(S29,2),(S29&gt;=$M$3)*(S29&lt;$N$3)+2*(S29&gt;=$N$3)*(S29&lt;=$BU$36))))</f>
        <v>0</v>
      </c>
      <c r="BC29" s="83"/>
      <c r="BD29" s="13" cm="1">
        <f t="array" ref="BD29">IF($B$11="",ISERROR(MATCH(U29,[1]Feiertage!$A$8:$A$19,0))*IF(OR(U29&lt;$M$3,U29&gt;$BU$36),0,INDEX($M$4:$N$10,WEEKDAY(U29,2),(U29&gt;=$M$3)*(U29&lt;$N$3)+2*(U29&gt;=$N$3)*(U29&lt;=$BU$36))),ISERROR(MATCH(U29,[1]Feiertage!$A$8:$A$19,0))*IF(OR(U29&lt;$M$3,U29&gt;$B$11),0,INDEX($M$4:$N$10,WEEKDAY(U29,2),(U29&gt;=$M$3)*(U29&lt;$N$3)+2*(U29&gt;=$N$3)*(U29&lt;=$BU$36))))</f>
        <v>4</v>
      </c>
      <c r="BE29" s="83"/>
      <c r="BF29" s="13" cm="1">
        <f t="array" ref="BF29">IF($B$11="",ISERROR(MATCH(W29,[1]Feiertage!$A$8:$A$19,0))*IF(OR(W29&lt;$M$3,W29&gt;$BU$36),0,INDEX($M$4:$N$10,WEEKDAY(W29,2),(W29&gt;=$M$3)*(W29&lt;$N$3)+2*(W29&gt;=$N$3)*(W29&lt;=$BU$36))),ISERROR(MATCH(W29,[1]Feiertage!$A$8:$A$19,0))*IF(OR(W29&lt;$M$3,W29&gt;$B$11),0,INDEX($M$4:$N$10,WEEKDAY(W29,2),(W29&gt;=$M$3)*(W29&lt;$N$3)+2*(W29&gt;=$N$3)*(W29&lt;=$BU$36))))</f>
        <v>4</v>
      </c>
      <c r="BG29" s="83"/>
      <c r="BH29" s="13" cm="1">
        <f t="array" ref="BH29">IF($B$11="",ISERROR(MATCH(Y29,[1]Feiertage!$A$8:$A$19,0))*IF(OR(Y29&lt;$M$3,Y29&gt;$BU$36),0,INDEX($M$4:$N$10,WEEKDAY(Y29,2),(Y29&gt;=$M$3)*(Y29&lt;$N$3)+2*(Y29&gt;=$N$3)*(Y29&lt;=$BU$36))),ISERROR(MATCH(Y29,[1]Feiertage!$A$8:$A$19,0))*IF(OR(Y29&lt;$M$3,Y29&gt;$B$11),0,INDEX($M$4:$N$10,WEEKDAY(Y29,2),(Y29&gt;=$M$3)*(Y29&lt;$N$3)+2*(Y29&gt;=$N$3)*(Y29&lt;=$BU$36))))</f>
        <v>0</v>
      </c>
      <c r="BI29" s="83"/>
      <c r="BJ29" s="13" cm="1">
        <f t="array" ref="BJ29">IF($B$11="",ISERROR(MATCH(AA29,[1]Feiertage!$A$8:$A$19,0))*IF(OR(AA29&lt;$M$3,AA29&gt;$BU$36),0,INDEX($M$4:$N$10,WEEKDAY(AA29,2),(AA29&gt;=$M$3)*(AA29&lt;$N$3)+2*(AA29&gt;=$N$3)*(AA29&lt;=$BU$36))),ISERROR(MATCH(AA29,[1]Feiertage!$A$8:$A$19,0))*IF(OR(AA29&lt;$M$3,AA29&gt;$B$11),0,INDEX($M$4:$N$10,WEEKDAY(AA29,2),(AA29&gt;=$M$3)*(AA29&lt;$N$3)+2*(AA29&gt;=$N$3)*(AA29&lt;=$BU$36))))</f>
        <v>4</v>
      </c>
      <c r="BK29" s="83"/>
      <c r="BL29" s="13" cm="1">
        <f t="array" ref="BL29">IF($B$11="",ISERROR(MATCH(AC29,[1]Feiertage!$A$8:$A$19,0))*IF(OR(AC29&lt;$M$3,AC29&gt;$BU$36),0,INDEX($M$4:$N$10,WEEKDAY(AC29,2),(AC29&gt;=$M$3)*(AC29&lt;$N$3)+2*(AC29&gt;=$N$3)*(AC29&lt;=$BU$36))),ISERROR(MATCH(AC29,[1]Feiertage!$A$8:$A$19,0))*IF(OR(AC29&lt;$M$3,AC29&gt;$B$11),0,INDEX($M$4:$N$10,WEEKDAY(AC29,2),(AC29&gt;=$M$3)*(AC29&lt;$N$3)+2*(AC29&gt;=$N$3)*(AC29&lt;=$BU$36))))</f>
        <v>4</v>
      </c>
      <c r="BM29" s="83"/>
      <c r="BN29" s="13" cm="1">
        <f t="array" ref="BN29">IF($B$11="",ISERROR(MATCH(AE29,[1]Feiertage!$A$8:$A$19,0))*IF(OR(AE29&lt;$M$3,AE29&gt;$BU$36),0,INDEX($M$4:$N$10,WEEKDAY(AE29,2),(AE29&gt;=$M$3)*(AE29&lt;$N$3)+2*(AE29&gt;=$N$3)*(AE29&lt;=$BU$36))),ISERROR(MATCH(AE29,[1]Feiertage!$A$8:$A$19,0))*IF(OR(AE29&lt;$M$3,AE29&gt;$B$11),0,INDEX($M$4:$N$10,WEEKDAY(AE29,2),(AE29&gt;=$M$3)*(AE29&lt;$N$3)+2*(AE29&gt;=$N$3)*(AE29&lt;=$BU$36))))</f>
        <v>0</v>
      </c>
      <c r="BO29" s="83"/>
      <c r="BP29" s="13" cm="1">
        <f t="array" ref="BP29">IF($B$11="",ISERROR(MATCH(AG29,[1]Feiertage!$A$8:$A$19,0))*IF(OR(AG29&lt;$M$3,AG29&gt;$BU$36),0,INDEX($M$4:$N$10,WEEKDAY(AG29,2),(AG29&gt;=$M$3)*(AG29&lt;$N$3)+2*(AG29&gt;=$N$3)*(AG29&lt;=$BU$36))),ISERROR(MATCH(AG29,[1]Feiertage!$A$8:$A$19,0))*IF(OR(AG29&lt;$M$3,AG29&gt;$B$11),0,INDEX($M$4:$N$10,WEEKDAY(AG29,2),(AG29&gt;=$M$3)*(AG29&lt;$N$3)+2*(AG29&gt;=$N$3)*(AG29&lt;=$BU$36))))</f>
        <v>4</v>
      </c>
      <c r="BQ29" s="83"/>
      <c r="BR29" s="13" cm="1">
        <f t="array" ref="BR29">IF($B$11="",ISERROR(MATCH(AI29,[1]Feiertage!$A$8:$A$19,0))*IF(OR(AI29&lt;$M$3,AI29&gt;$BU$36),0,INDEX($M$4:$N$10,WEEKDAY(AI29,2),(AI29&gt;=$M$3)*(AI29&lt;$N$3)+2*(AI29&gt;=$N$3)*(AI29&lt;=$BU$36))),ISERROR(MATCH(AI29,[1]Feiertage!$A$8:$A$19,0))*IF(OR(AI29&lt;$M$3,AI29&gt;$B$11),0,INDEX($M$4:$N$10,WEEKDAY(AI29,2),(AI29&gt;=$M$3)*(AI29&lt;$N$3)+2*(AI29&gt;=$N$3)*(AI29&lt;=$BU$36))))</f>
        <v>4</v>
      </c>
      <c r="BS29" s="83"/>
      <c r="BT29" s="13" cm="1">
        <f t="array" ref="BT29">IF($B$11="",ISERROR(MATCH(AK29,[1]Feiertage!$A$8:$A$19,0))*IF(OR(AK29&lt;$M$3,AK29&gt;$BU$36),0,INDEX($M$4:$N$10,WEEKDAY(AK29,2),(AK29&gt;=$M$3)*(AK29&lt;$N$3)+2*(AK29&gt;=$N$3)*(AK29&lt;=$BU$36))),ISERROR(MATCH(AK29,[1]Feiertage!$A$8:$A$19,0))*IF(OR(AK29&lt;$M$3,AK29&gt;$B$11),0,INDEX($M$4:$N$10,WEEKDAY(AK29,2),(AK29&gt;=$M$3)*(AK29&lt;$N$3)+2*(AK29&gt;=$N$3)*(AK29&lt;=$BU$36))))</f>
        <v>4</v>
      </c>
      <c r="BU29" s="83"/>
      <c r="BV29" s="13" cm="1">
        <f t="array" ref="BV29">IF($B$11="",ISERROR(MATCH(AM29,[1]Feiertage!$A$8:$A$19,0))*IF(OR(AM29&lt;$M$3,AM29&gt;$BU$36),0,INDEX($M$4:$N$10,WEEKDAY(AM29,2),(AM29&gt;=$M$3)*(AM29&lt;$N$3)+2*(AM29&gt;=$N$3)*(AM29&lt;=$BU$36))),ISERROR(MATCH(AM29,[1]Feiertage!$A$8:$A$19,0))*IF(OR(AM29&lt;$M$3,AM29&gt;$B$11),0,INDEX($M$4:$N$10,WEEKDAY(AM29,2),(AM29&gt;=$M$3)*(AM29&lt;$N$3)+2*(AM29&gt;=$N$3)*(AM29&lt;=$BU$36))))</f>
        <v>4</v>
      </c>
      <c r="BW29" s="84"/>
      <c r="BZ29" s="162"/>
      <c r="CA29" s="13" cm="1">
        <f t="array" ref="CA29">IF($B$11="",ISERROR(MATCH(Q29,$AO$3:$AQ$3,0))*IF(OR(Q29&lt;$M$3,Q29&gt;$BU$36),0,INDEX($M$4:$N$10,WEEKDAY(Q29,2),(Q29&gt;=$M$3)*(Q29&lt;$N$3)+2*(Q29&gt;=$N$3)*(Q29&lt;=$BU$36))),ISERROR(MATCH(Q29,$AO$3:$AQ$3,0))*IF(OR(Q29&lt;$M$3,Q29&gt;$B$11),0,INDEX($M$4:$N$10,WEEKDAY(Q29,2),(Q29&gt;=$M$3)*(Q29&lt;$N$3)+2*(Q29&gt;=$N$3)*(Q29&lt;=$BU$36))))</f>
        <v>0</v>
      </c>
      <c r="CB29" s="83"/>
      <c r="CC29" s="13" cm="1">
        <f t="array" ref="CC29">IF($B$11="",ISERROR(MATCH(S29,$AO$3:$AQ$3,0))*IF(OR(S29&lt;$M$3,S29&gt;$BU$36),0,INDEX($M$4:$N$10,WEEKDAY(S29,2),(S29&gt;=$M$3)*(S29&lt;$N$3)+2*(S29&gt;=$N$3)*(S29&lt;=$BU$36))),ISERROR(MATCH(S29,$AO$3:$AQ$3,0))*IF(OR(S29&lt;$M$3,S29&gt;$B$11),0,INDEX($M$4:$N$10,WEEKDAY(S29,2),(S29&gt;=$M$3)*(S29&lt;$N$3)+2*(S29&gt;=$N$3)*(S29&lt;=$BU$36))))</f>
        <v>0</v>
      </c>
      <c r="CD29" s="83"/>
      <c r="CE29" s="13" cm="1">
        <f t="array" ref="CE29">IF($B$11="",ISERROR(MATCH(U29,$AO$3:$AQ$3,0))*IF(OR(U29&lt;$M$3,U29&gt;$BU$36),0,INDEX($M$4:$N$10,WEEKDAY(U29,2),(U29&gt;=$M$3)*(U29&lt;$N$3)+2*(U29&gt;=$N$3)*(U29&lt;=$BU$36))),ISERROR(MATCH(U29,$AO$3:$AQ$3,0))*IF(OR(U29&lt;$M$3,U29&gt;$B$11),0,INDEX($M$4:$N$10,WEEKDAY(U29,2),(U29&gt;=$M$3)*(U29&lt;$N$3)+2*(U29&gt;=$N$3)*(U29&lt;=$BU$36))))</f>
        <v>4</v>
      </c>
      <c r="CF29" s="83"/>
      <c r="CG29" s="13" cm="1">
        <f t="array" ref="CG29">IF($B$11="",ISERROR(MATCH(W29,$AO$3:$AQ$3,0))*IF(OR(W29&lt;$M$3,W29&gt;$BU$36),0,INDEX($M$4:$N$10,WEEKDAY(W29,2),(W29&gt;=$M$3)*(W29&lt;$N$3)+2*(W29&gt;=$N$3)*(W29&lt;=$BU$36))),ISERROR(MATCH(W29,$AO$3:$AQ$3,0))*IF(OR(W29&lt;$M$3,W29&gt;$B$11),0,INDEX($M$4:$N$10,WEEKDAY(W29,2),(W29&gt;=$M$3)*(W29&lt;$N$3)+2*(W29&gt;=$N$3)*(W29&lt;=$BU$36))))</f>
        <v>4</v>
      </c>
      <c r="CH29" s="83"/>
      <c r="CI29" s="13" cm="1">
        <f t="array" ref="CI29">IF($B$11="",ISERROR(MATCH(Y29,$AO$3:$AQ$3,0))*IF(OR(Y29&lt;$M$3,Y29&gt;$BU$36),0,INDEX($M$4:$N$10,WEEKDAY(Y29,2),(Y29&gt;=$M$3)*(Y29&lt;$N$3)+2*(Y29&gt;=$N$3)*(Y29&lt;=$BU$36))),ISERROR(MATCH(Y29,$AO$3:$AQ$3,0))*IF(OR(Y29&lt;$M$3,Y29&gt;$B$11),0,INDEX($M$4:$N$10,WEEKDAY(Y29,2),(Y29&gt;=$M$3)*(Y29&lt;$N$3)+2*(Y29&gt;=$N$3)*(Y29&lt;=$BU$36))))</f>
        <v>0</v>
      </c>
      <c r="CJ29" s="83"/>
      <c r="CK29" s="13" cm="1">
        <f t="array" ref="CK29">IF($B$11="",ISERROR(MATCH(AA29,$AO$3:$AQ$3,0))*IF(OR(AA29&lt;$M$3,AA29&gt;$BU$36),0,INDEX($M$4:$N$10,WEEKDAY(AA29,2),(AA29&gt;=$M$3)*(AA29&lt;$N$3)+2*(AA29&gt;=$N$3)*(AA29&lt;=$BU$36))),ISERROR(MATCH(AA29,$AO$3:$AQ$3,0))*IF(OR(AA29&lt;$M$3,AA29&gt;$B$11),0,INDEX($M$4:$N$10,WEEKDAY(AA29,2),(AA29&gt;=$M$3)*(AA29&lt;$N$3)+2*(AA29&gt;=$N$3)*(AA29&lt;=$BU$36))))</f>
        <v>4</v>
      </c>
      <c r="CL29" s="83"/>
      <c r="CM29" s="13" cm="1">
        <f t="array" ref="CM29">IF($B$11="",ISERROR(MATCH(AC29,$AO$3:$AQ$3,0))*IF(OR(AC29&lt;$M$3,AC29&gt;$BU$36),0,INDEX($M$4:$N$10,WEEKDAY(AC29,2),(AC29&gt;=$M$3)*(AC29&lt;$N$3)+2*(AC29&gt;=$N$3)*(AC29&lt;=$BU$36))),ISERROR(MATCH(AC29,$AO$3:$AQ$3,0))*IF(OR(AC29&lt;$M$3,AC29&gt;$B$11),0,INDEX($M$4:$N$10,WEEKDAY(AC29,2),(AC29&gt;=$M$3)*(AC29&lt;$N$3)+2*(AC29&gt;=$N$3)*(AC29&lt;=$BU$36))))</f>
        <v>4</v>
      </c>
      <c r="CN29" s="83"/>
      <c r="CO29" s="13" cm="1">
        <f t="array" ref="CO29">IF($B$11="",ISERROR(MATCH(AE29,$AO$3:$AQ$3,0))*IF(OR(AE29&lt;$M$3,AE29&gt;$BU$36),0,INDEX($M$4:$N$10,WEEKDAY(AE29,2),(AE29&gt;=$M$3)*(AE29&lt;$N$3)+2*(AE29&gt;=$N$3)*(AE29&lt;=$BU$36))),ISERROR(MATCH(AE29,$AO$3:$AQ$3,0))*IF(OR(AE29&lt;$M$3,AE29&gt;$B$11),0,INDEX($M$4:$N$10,WEEKDAY(AE29,2),(AE29&gt;=$M$3)*(AE29&lt;$N$3)+2*(AE29&gt;=$N$3)*(AE29&lt;=$BU$36))))</f>
        <v>0</v>
      </c>
      <c r="CP29" s="83"/>
      <c r="CQ29" s="13" cm="1">
        <f t="array" ref="CQ29">IF($B$11="",ISERROR(MATCH(AG29,$AO$3:$AQ$3,0))*IF(OR(AG29&lt;$M$3,AG29&gt;$BU$36),0,INDEX($M$4:$N$10,WEEKDAY(AG29,2),(AG29&gt;=$M$3)*(AG29&lt;$N$3)+2*(AG29&gt;=$N$3)*(AG29&lt;=$BU$36))),ISERROR(MATCH(AG29,$AO$3:$AQ$3,0))*IF(OR(AG29&lt;$M$3,AG29&gt;$B$11),0,INDEX($M$4:$N$10,WEEKDAY(AG29,2),(AG29&gt;=$M$3)*(AG29&lt;$N$3)+2*(AG29&gt;=$N$3)*(AG29&lt;=$BU$36))))</f>
        <v>4</v>
      </c>
      <c r="CR29" s="83"/>
      <c r="CS29" s="13" cm="1">
        <f t="array" ref="CS29">IF($B$11="",ISERROR(MATCH(AI29,$AO$3:$AQ$3,0))*IF(OR(AI29&lt;$M$3,AI29&gt;$BU$36),0,INDEX($M$4:$N$10,WEEKDAY(AI29,2),(AI29&gt;=$M$3)*(AI29&lt;$N$3)+2*(AI29&gt;=$N$3)*(AI29&lt;=$BU$36))),ISERROR(MATCH(AI29,$AO$3:$AQ$3,0))*IF(OR(AI29&lt;$M$3,AI29&gt;$BU$36),0,INDEX($M$4:$N$10,WEEKDAY(AI29,2),(AI29&gt;=$M$3)*(AI29&lt;$N$3)+2*(AI29&gt;=$N$3)*(AI29&lt;=$BU$36))))</f>
        <v>4</v>
      </c>
      <c r="CT29" s="83"/>
      <c r="CU29" s="13" cm="1">
        <f t="array" ref="CU29">IF($B$11="",ISERROR(MATCH(AK29,$AO$3:$AQ$3,0))*IF(OR(AK29&lt;$M$3,AK29&gt;$BU$36),0,INDEX($M$4:$N$10,WEEKDAY(AK29,2),(AK29&gt;=$M$3)*(AK29&lt;$N$3)+2*(AK29&gt;=$N$3)*(AK29&lt;=$BU$36))),ISERROR(MATCH(AK29,$AO$3:$AQ$3,0))*IF(OR(AK29&lt;$M$3,AK29&gt;$B$11),0,INDEX($M$4:$N$10,WEEKDAY(AK29,2),(AK29&gt;=$M$3)*(AK29&lt;$N$3)+2*(AK29&gt;=$N$3)*(AK29&lt;=$BU$36))))</f>
        <v>4</v>
      </c>
      <c r="CV29" s="83"/>
      <c r="CW29" s="13" cm="1">
        <f t="array" ref="CW29">IF($B$11="",ISERROR(MATCH(AM29,$AO$3:$AQ$3,0))*IF(OR(AM29&lt;$M$3,AM29&gt;$BU$36),0,INDEX($M$4:$N$10,WEEKDAY(AM29,2),(AM29&gt;=$M$3)*(AM29&lt;$N$3)+2*(AM29&gt;=$N$3)*(AM29&lt;=$BU$36))),ISERROR(MATCH(AM29,$AO$3:$AQ$3,0))*IF(OR(AM29&lt;$M$3,AM29&gt;$B$11),0,INDEX($M$4:$N$10,WEEKDAY(AM29,2),(AM29&gt;=$M$3)*(AM29&lt;$N$3)+2*(AM29&gt;=$N$3)*(AM29&lt;=$BU$36))))</f>
        <v>4</v>
      </c>
      <c r="CX29" s="84"/>
    </row>
    <row r="30" spans="1:102" ht="14.45" customHeight="1" x14ac:dyDescent="0.25">
      <c r="A30" s="311" t="s">
        <v>62</v>
      </c>
      <c r="B30" s="311"/>
      <c r="C30" s="311"/>
      <c r="D30" s="53">
        <f>SUM(D15:D29)</f>
        <v>0</v>
      </c>
      <c r="G30" s="312">
        <f>DATE($A$1,12,1)</f>
        <v>44896</v>
      </c>
      <c r="H30" s="313"/>
      <c r="I30" s="82">
        <f>COUNTIF($BV$2:$BV$32,"&gt;0")</f>
        <v>21</v>
      </c>
      <c r="J30" s="35">
        <f>IF($D$4="",SUM($CW$2:$CW$32),SUM($BV$2:$BV$32))</f>
        <v>84</v>
      </c>
      <c r="K30" s="34"/>
      <c r="L30" s="32"/>
      <c r="M30" s="36"/>
      <c r="N30" s="37">
        <f t="shared" ref="N30" si="10">IF($D$4="",(MAX(MIN(EDATE(G30,1),$N$3)-MAX(G30,$M$3),0))/(EDATE(G30,1)-G30)*($D$6*$J30+$H$6)+MAX(MIN(EDATE(G30,1),$BU$36)-MAX(G30,$N$3),0)/(EDATE(G30,1)-G30)*($D$7*$J30+$H$7),(MAX(MIN(EDATE(G30,1),$N$3)-MAX(G30,$M$3),0))/(EDATE(G30,1)-G30)*($D$4+$H$4)+MAX(MIN(EDATE(G30,1),$BU$36)-MAX(G30,$N$3),0)/(EDATE(G30,1)-G30)*($D$5+$H$5))</f>
        <v>1125.8</v>
      </c>
      <c r="P30" s="11">
        <f t="shared" si="1"/>
        <v>44590</v>
      </c>
      <c r="Q30" s="12">
        <f t="shared" si="5"/>
        <v>44590</v>
      </c>
      <c r="R30" s="11" t="str">
        <f t="shared" si="5"/>
        <v/>
      </c>
      <c r="S30" s="12" t="str">
        <f t="shared" si="5"/>
        <v/>
      </c>
      <c r="T30" s="11">
        <f t="shared" si="5"/>
        <v>44649</v>
      </c>
      <c r="U30" s="12">
        <f t="shared" si="5"/>
        <v>44649</v>
      </c>
      <c r="V30" s="11">
        <f t="shared" si="5"/>
        <v>44680</v>
      </c>
      <c r="W30" s="12">
        <f t="shared" si="5"/>
        <v>44680</v>
      </c>
      <c r="X30" s="11">
        <f t="shared" si="5"/>
        <v>44710</v>
      </c>
      <c r="Y30" s="12">
        <f t="shared" si="5"/>
        <v>44710</v>
      </c>
      <c r="Z30" s="11">
        <f t="shared" si="5"/>
        <v>44741</v>
      </c>
      <c r="AA30" s="12">
        <f t="shared" si="5"/>
        <v>44741</v>
      </c>
      <c r="AB30" s="11">
        <f t="shared" si="5"/>
        <v>44771</v>
      </c>
      <c r="AC30" s="12">
        <f t="shared" si="5"/>
        <v>44771</v>
      </c>
      <c r="AD30" s="11">
        <f t="shared" si="5"/>
        <v>44802</v>
      </c>
      <c r="AE30" s="12">
        <f t="shared" si="5"/>
        <v>44802</v>
      </c>
      <c r="AF30" s="11">
        <f t="shared" si="5"/>
        <v>44833</v>
      </c>
      <c r="AG30" s="12">
        <f t="shared" si="9"/>
        <v>44833</v>
      </c>
      <c r="AH30" s="11">
        <f t="shared" si="9"/>
        <v>44863</v>
      </c>
      <c r="AI30" s="12">
        <f t="shared" si="9"/>
        <v>44863</v>
      </c>
      <c r="AJ30" s="11">
        <f t="shared" si="9"/>
        <v>44894</v>
      </c>
      <c r="AK30" s="12">
        <f t="shared" si="9"/>
        <v>44894</v>
      </c>
      <c r="AL30" s="11">
        <f t="shared" si="9"/>
        <v>44924</v>
      </c>
      <c r="AM30" s="12">
        <f t="shared" si="9"/>
        <v>44924</v>
      </c>
      <c r="AO30" s="303"/>
      <c r="AP30" s="303"/>
      <c r="AQ30" s="303"/>
      <c r="AR30" s="303"/>
      <c r="AT30" s="314" t="str">
        <f>IF($B$11="","",B11+1)</f>
        <v/>
      </c>
      <c r="AU30" s="314"/>
      <c r="AV30" s="314" t="str">
        <f>IF(ISNUMBER($AT$30),DATE(A1,12,31),"")</f>
        <v/>
      </c>
      <c r="AW30" s="314"/>
      <c r="AY30" s="162"/>
      <c r="AZ30" s="13" cm="1">
        <f t="array" ref="AZ30">IF($B$11="",ISERROR(MATCH(Q30,[1]Feiertage!$A$8:$A$19,0))*IF(OR(Q30&lt;$M$3,Q30&gt;$BU$36),0,INDEX($M$4:$N$10,WEEKDAY(Q30,2),(Q30&gt;=$M$3)*(Q30&lt;$N$3)+2*(Q30&gt;=$N$3)*(Q30&lt;=$BU$36))),ISERROR(MATCH(Q30,[1]Feiertage!$A$8:$A$19,0))*IF(OR(Q30&lt;$M$3,Q30&gt;$B$11),0,INDEX($M$4:$N$10,WEEKDAY(Q30,2),(Q30&gt;=$M$3)*(Q30&lt;$N$3)+2*(Q30&gt;=$N$3)*(Q30&lt;=$BU$36))))</f>
        <v>0</v>
      </c>
      <c r="BA30" s="83"/>
      <c r="BB30" s="13" cm="1">
        <f t="array" ref="BB30">IF($B$11="",ISERROR(MATCH(S30,[1]Feiertage!$A$8:$A$19,0))*IF(OR(S30&lt;$M$3,S30&gt;$BU$36),0,INDEX($M$4:$N$10,WEEKDAY(S30,2),(S30&gt;=$M$3)*(S30&lt;$N$3)+2*(S30&gt;=$N$3)*(S30&lt;=$BU$36))),ISERROR(MATCH(S30,[1]Feiertage!$A$8:$A$19,0))*IF(OR(S30&lt;$M$3,S30&gt;$B$11),0,INDEX($M$4:$N$10,WEEKDAY(S30,2),(S30&gt;=$M$3)*(S30&lt;$N$3)+2*(S30&gt;=$N$3)*(S30&lt;=$BU$36))))</f>
        <v>0</v>
      </c>
      <c r="BC30" s="83"/>
      <c r="BD30" s="13" cm="1">
        <f t="array" ref="BD30">IF($B$11="",ISERROR(MATCH(U30,[1]Feiertage!$A$8:$A$19,0))*IF(OR(U30&lt;$M$3,U30&gt;$BU$36),0,INDEX($M$4:$N$10,WEEKDAY(U30,2),(U30&gt;=$M$3)*(U30&lt;$N$3)+2*(U30&gt;=$N$3)*(U30&lt;=$BU$36))),ISERROR(MATCH(U30,[1]Feiertage!$A$8:$A$19,0))*IF(OR(U30&lt;$M$3,U30&gt;$B$11),0,INDEX($M$4:$N$10,WEEKDAY(U30,2),(U30&gt;=$M$3)*(U30&lt;$N$3)+2*(U30&gt;=$N$3)*(U30&lt;=$BU$36))))</f>
        <v>4</v>
      </c>
      <c r="BE30" s="83"/>
      <c r="BF30" s="13" cm="1">
        <f t="array" ref="BF30">IF($B$11="",ISERROR(MATCH(W30,[1]Feiertage!$A$8:$A$19,0))*IF(OR(W30&lt;$M$3,W30&gt;$BU$36),0,INDEX($M$4:$N$10,WEEKDAY(W30,2),(W30&gt;=$M$3)*(W30&lt;$N$3)+2*(W30&gt;=$N$3)*(W30&lt;=$BU$36))),ISERROR(MATCH(W30,[1]Feiertage!$A$8:$A$19,0))*IF(OR(W30&lt;$M$3,W30&gt;$B$11),0,INDEX($M$4:$N$10,WEEKDAY(W30,2),(W30&gt;=$M$3)*(W30&lt;$N$3)+2*(W30&gt;=$N$3)*(W30&lt;=$BU$36))))</f>
        <v>4</v>
      </c>
      <c r="BG30" s="83"/>
      <c r="BH30" s="13" cm="1">
        <f t="array" ref="BH30">IF($B$11="",ISERROR(MATCH(Y30,[1]Feiertage!$A$8:$A$19,0))*IF(OR(Y30&lt;$M$3,Y30&gt;$BU$36),0,INDEX($M$4:$N$10,WEEKDAY(Y30,2),(Y30&gt;=$M$3)*(Y30&lt;$N$3)+2*(Y30&gt;=$N$3)*(Y30&lt;=$BU$36))),ISERROR(MATCH(Y30,[1]Feiertage!$A$8:$A$19,0))*IF(OR(Y30&lt;$M$3,Y30&gt;$B$11),0,INDEX($M$4:$N$10,WEEKDAY(Y30,2),(Y30&gt;=$M$3)*(Y30&lt;$N$3)+2*(Y30&gt;=$N$3)*(Y30&lt;=$BU$36))))</f>
        <v>0</v>
      </c>
      <c r="BI30" s="83"/>
      <c r="BJ30" s="13" cm="1">
        <f t="array" ref="BJ30">IF($B$11="",ISERROR(MATCH(AA30,[1]Feiertage!$A$8:$A$19,0))*IF(OR(AA30&lt;$M$3,AA30&gt;$BU$36),0,INDEX($M$4:$N$10,WEEKDAY(AA30,2),(AA30&gt;=$M$3)*(AA30&lt;$N$3)+2*(AA30&gt;=$N$3)*(AA30&lt;=$BU$36))),ISERROR(MATCH(AA30,[1]Feiertage!$A$8:$A$19,0))*IF(OR(AA30&lt;$M$3,AA30&gt;$B$11),0,INDEX($M$4:$N$10,WEEKDAY(AA30,2),(AA30&gt;=$M$3)*(AA30&lt;$N$3)+2*(AA30&gt;=$N$3)*(AA30&lt;=$BU$36))))</f>
        <v>4</v>
      </c>
      <c r="BK30" s="83"/>
      <c r="BL30" s="13" cm="1">
        <f t="array" ref="BL30">IF($B$11="",ISERROR(MATCH(AC30,[1]Feiertage!$A$8:$A$19,0))*IF(OR(AC30&lt;$M$3,AC30&gt;$BU$36),0,INDEX($M$4:$N$10,WEEKDAY(AC30,2),(AC30&gt;=$M$3)*(AC30&lt;$N$3)+2*(AC30&gt;=$N$3)*(AC30&lt;=$BU$36))),ISERROR(MATCH(AC30,[1]Feiertage!$A$8:$A$19,0))*IF(OR(AC30&lt;$M$3,AC30&gt;$B$11),0,INDEX($M$4:$N$10,WEEKDAY(AC30,2),(AC30&gt;=$M$3)*(AC30&lt;$N$3)+2*(AC30&gt;=$N$3)*(AC30&lt;=$BU$36))))</f>
        <v>4</v>
      </c>
      <c r="BM30" s="83"/>
      <c r="BN30" s="13" cm="1">
        <f t="array" ref="BN30">IF($B$11="",ISERROR(MATCH(AE30,[1]Feiertage!$A$8:$A$19,0))*IF(OR(AE30&lt;$M$3,AE30&gt;$BU$36),0,INDEX($M$4:$N$10,WEEKDAY(AE30,2),(AE30&gt;=$M$3)*(AE30&lt;$N$3)+2*(AE30&gt;=$N$3)*(AE30&lt;=$BU$36))),ISERROR(MATCH(AE30,[1]Feiertage!$A$8:$A$19,0))*IF(OR(AE30&lt;$M$3,AE30&gt;$B$11),0,INDEX($M$4:$N$10,WEEKDAY(AE30,2),(AE30&gt;=$M$3)*(AE30&lt;$N$3)+2*(AE30&gt;=$N$3)*(AE30&lt;=$BU$36))))</f>
        <v>4</v>
      </c>
      <c r="BO30" s="83"/>
      <c r="BP30" s="13" cm="1">
        <f t="array" ref="BP30">IF($B$11="",ISERROR(MATCH(AG30,[1]Feiertage!$A$8:$A$19,0))*IF(OR(AG30&lt;$M$3,AG30&gt;$BU$36),0,INDEX($M$4:$N$10,WEEKDAY(AG30,2),(AG30&gt;=$M$3)*(AG30&lt;$N$3)+2*(AG30&gt;=$N$3)*(AG30&lt;=$BU$36))),ISERROR(MATCH(AG30,[1]Feiertage!$A$8:$A$19,0))*IF(OR(AG30&lt;$M$3,AG30&gt;$B$11),0,INDEX($M$4:$N$10,WEEKDAY(AG30,2),(AG30&gt;=$M$3)*(AG30&lt;$N$3)+2*(AG30&gt;=$N$3)*(AG30&lt;=$BU$36))))</f>
        <v>4</v>
      </c>
      <c r="BQ30" s="83"/>
      <c r="BR30" s="13" cm="1">
        <f t="array" ref="BR30">IF($B$11="",ISERROR(MATCH(AI30,[1]Feiertage!$A$8:$A$19,0))*IF(OR(AI30&lt;$M$3,AI30&gt;$BU$36),0,INDEX($M$4:$N$10,WEEKDAY(AI30,2),(AI30&gt;=$M$3)*(AI30&lt;$N$3)+2*(AI30&gt;=$N$3)*(AI30&lt;=$BU$36))),ISERROR(MATCH(AI30,[1]Feiertage!$A$8:$A$19,0))*IF(OR(AI30&lt;$M$3,AI30&gt;$B$11),0,INDEX($M$4:$N$10,WEEKDAY(AI30,2),(AI30&gt;=$M$3)*(AI30&lt;$N$3)+2*(AI30&gt;=$N$3)*(AI30&lt;=$BU$36))))</f>
        <v>0</v>
      </c>
      <c r="BS30" s="83"/>
      <c r="BT30" s="13" cm="1">
        <f t="array" ref="BT30">IF($B$11="",ISERROR(MATCH(AK30,[1]Feiertage!$A$8:$A$19,0))*IF(OR(AK30&lt;$M$3,AK30&gt;$BU$36),0,INDEX($M$4:$N$10,WEEKDAY(AK30,2),(AK30&gt;=$M$3)*(AK30&lt;$N$3)+2*(AK30&gt;=$N$3)*(AK30&lt;=$BU$36))),ISERROR(MATCH(AK30,[1]Feiertage!$A$8:$A$19,0))*IF(OR(AK30&lt;$M$3,AK30&gt;$B$11),0,INDEX($M$4:$N$10,WEEKDAY(AK30,2),(AK30&gt;=$M$3)*(AK30&lt;$N$3)+2*(AK30&gt;=$N$3)*(AK30&lt;=$BU$36))))</f>
        <v>4</v>
      </c>
      <c r="BU30" s="83"/>
      <c r="BV30" s="13" cm="1">
        <f t="array" ref="BV30">IF($B$11="",ISERROR(MATCH(AM30,[1]Feiertage!$A$8:$A$19,0))*IF(OR(AM30&lt;$M$3,AM30&gt;$BU$36),0,INDEX($M$4:$N$10,WEEKDAY(AM30,2),(AM30&gt;=$M$3)*(AM30&lt;$N$3)+2*(AM30&gt;=$N$3)*(AM30&lt;=$BU$36))),ISERROR(MATCH(AM30,[1]Feiertage!$A$8:$A$19,0))*IF(OR(AM30&lt;$M$3,AM30&gt;$B$11),0,INDEX($M$4:$N$10,WEEKDAY(AM30,2),(AM30&gt;=$M$3)*(AM30&lt;$N$3)+2*(AM30&gt;=$N$3)*(AM30&lt;=$BU$36))))</f>
        <v>4</v>
      </c>
      <c r="BW30" s="84"/>
      <c r="BZ30" s="162"/>
      <c r="CA30" s="13" cm="1">
        <f t="array" ref="CA30">IF($B$11="",ISERROR(MATCH(Q30,$AO$3:$AQ$3,0))*IF(OR(Q30&lt;$M$3,Q30&gt;$BU$36),0,INDEX($M$4:$N$10,WEEKDAY(Q30,2),(Q30&gt;=$M$3)*(Q30&lt;$N$3)+2*(Q30&gt;=$N$3)*(Q30&lt;=$BU$36))),ISERROR(MATCH(Q30,$AO$3:$AQ$3,0))*IF(OR(Q30&lt;$M$3,Q30&gt;$B$11),0,INDEX($M$4:$N$10,WEEKDAY(Q30,2),(Q30&gt;=$M$3)*(Q30&lt;$N$3)+2*(Q30&gt;=$N$3)*(Q30&lt;=$BU$36))))</f>
        <v>0</v>
      </c>
      <c r="CB30" s="83"/>
      <c r="CC30" s="13" cm="1">
        <f t="array" ref="CC30">IF($B$11="",ISERROR(MATCH(S30,$AO$3:$AQ$3,0))*IF(OR(S30&lt;$M$3,S30&gt;$BU$36),0,INDEX($M$4:$N$10,WEEKDAY(S30,2),(S30&gt;=$M$3)*(S30&lt;$N$3)+2*(S30&gt;=$N$3)*(S30&lt;=$BU$36))),ISERROR(MATCH(S30,$AO$3:$AQ$3,0))*IF(OR(S30&lt;$M$3,S30&gt;$B$11),0,INDEX($M$4:$N$10,WEEKDAY(S30,2),(S30&gt;=$M$3)*(S30&lt;$N$3)+2*(S30&gt;=$N$3)*(S30&lt;=$BU$36))))</f>
        <v>0</v>
      </c>
      <c r="CD30" s="83"/>
      <c r="CE30" s="13" cm="1">
        <f t="array" ref="CE30">IF($B$11="",ISERROR(MATCH(U30,$AO$3:$AQ$3,0))*IF(OR(U30&lt;$M$3,U30&gt;$BU$36),0,INDEX($M$4:$N$10,WEEKDAY(U30,2),(U30&gt;=$M$3)*(U30&lt;$N$3)+2*(U30&gt;=$N$3)*(U30&lt;=$BU$36))),ISERROR(MATCH(U30,$AO$3:$AQ$3,0))*IF(OR(U30&lt;$M$3,U30&gt;$B$11),0,INDEX($M$4:$N$10,WEEKDAY(U30,2),(U30&gt;=$M$3)*(U30&lt;$N$3)+2*(U30&gt;=$N$3)*(U30&lt;=$BU$36))))</f>
        <v>4</v>
      </c>
      <c r="CF30" s="83"/>
      <c r="CG30" s="13" cm="1">
        <f t="array" ref="CG30">IF($B$11="",ISERROR(MATCH(W30,$AO$3:$AQ$3,0))*IF(OR(W30&lt;$M$3,W30&gt;$BU$36),0,INDEX($M$4:$N$10,WEEKDAY(W30,2),(W30&gt;=$M$3)*(W30&lt;$N$3)+2*(W30&gt;=$N$3)*(W30&lt;=$BU$36))),ISERROR(MATCH(W30,$AO$3:$AQ$3,0))*IF(OR(W30&lt;$M$3,W30&gt;$B$11),0,INDEX($M$4:$N$10,WEEKDAY(W30,2),(W30&gt;=$M$3)*(W30&lt;$N$3)+2*(W30&gt;=$N$3)*(W30&lt;=$BU$36))))</f>
        <v>4</v>
      </c>
      <c r="CH30" s="83"/>
      <c r="CI30" s="13" cm="1">
        <f t="array" ref="CI30">IF($B$11="",ISERROR(MATCH(Y30,$AO$3:$AQ$3,0))*IF(OR(Y30&lt;$M$3,Y30&gt;$BU$36),0,INDEX($M$4:$N$10,WEEKDAY(Y30,2),(Y30&gt;=$M$3)*(Y30&lt;$N$3)+2*(Y30&gt;=$N$3)*(Y30&lt;=$BU$36))),ISERROR(MATCH(Y30,$AO$3:$AQ$3,0))*IF(OR(Y30&lt;$M$3,Y30&gt;$B$11),0,INDEX($M$4:$N$10,WEEKDAY(Y30,2),(Y30&gt;=$M$3)*(Y30&lt;$N$3)+2*(Y30&gt;=$N$3)*(Y30&lt;=$BU$36))))</f>
        <v>0</v>
      </c>
      <c r="CJ30" s="83"/>
      <c r="CK30" s="13" cm="1">
        <f t="array" ref="CK30">IF($B$11="",ISERROR(MATCH(AA30,$AO$3:$AQ$3,0))*IF(OR(AA30&lt;$M$3,AA30&gt;$BU$36),0,INDEX($M$4:$N$10,WEEKDAY(AA30,2),(AA30&gt;=$M$3)*(AA30&lt;$N$3)+2*(AA30&gt;=$N$3)*(AA30&lt;=$BU$36))),ISERROR(MATCH(AA30,$AO$3:$AQ$3,0))*IF(OR(AA30&lt;$M$3,AA30&gt;$B$11),0,INDEX($M$4:$N$10,WEEKDAY(AA30,2),(AA30&gt;=$M$3)*(AA30&lt;$N$3)+2*(AA30&gt;=$N$3)*(AA30&lt;=$BU$36))))</f>
        <v>4</v>
      </c>
      <c r="CL30" s="83"/>
      <c r="CM30" s="13" cm="1">
        <f t="array" ref="CM30">IF($B$11="",ISERROR(MATCH(AC30,$AO$3:$AQ$3,0))*IF(OR(AC30&lt;$M$3,AC30&gt;$BU$36),0,INDEX($M$4:$N$10,WEEKDAY(AC30,2),(AC30&gt;=$M$3)*(AC30&lt;$N$3)+2*(AC30&gt;=$N$3)*(AC30&lt;=$BU$36))),ISERROR(MATCH(AC30,$AO$3:$AQ$3,0))*IF(OR(AC30&lt;$M$3,AC30&gt;$B$11),0,INDEX($M$4:$N$10,WEEKDAY(AC30,2),(AC30&gt;=$M$3)*(AC30&lt;$N$3)+2*(AC30&gt;=$N$3)*(AC30&lt;=$BU$36))))</f>
        <v>4</v>
      </c>
      <c r="CN30" s="83"/>
      <c r="CO30" s="13" cm="1">
        <f t="array" ref="CO30">IF($B$11="",ISERROR(MATCH(AE30,$AO$3:$AQ$3,0))*IF(OR(AE30&lt;$M$3,AE30&gt;$BU$36),0,INDEX($M$4:$N$10,WEEKDAY(AE30,2),(AE30&gt;=$M$3)*(AE30&lt;$N$3)+2*(AE30&gt;=$N$3)*(AE30&lt;=$BU$36))),ISERROR(MATCH(AE30,$AO$3:$AQ$3,0))*IF(OR(AE30&lt;$M$3,AE30&gt;$B$11),0,INDEX($M$4:$N$10,WEEKDAY(AE30,2),(AE30&gt;=$M$3)*(AE30&lt;$N$3)+2*(AE30&gt;=$N$3)*(AE30&lt;=$BU$36))))</f>
        <v>4</v>
      </c>
      <c r="CP30" s="83"/>
      <c r="CQ30" s="13" cm="1">
        <f t="array" ref="CQ30">IF($B$11="",ISERROR(MATCH(AG30,$AO$3:$AQ$3,0))*IF(OR(AG30&lt;$M$3,AG30&gt;$BU$36),0,INDEX($M$4:$N$10,WEEKDAY(AG30,2),(AG30&gt;=$M$3)*(AG30&lt;$N$3)+2*(AG30&gt;=$N$3)*(AG30&lt;=$BU$36))),ISERROR(MATCH(AG30,$AO$3:$AQ$3,0))*IF(OR(AG30&lt;$M$3,AG30&gt;$B$11),0,INDEX($M$4:$N$10,WEEKDAY(AG30,2),(AG30&gt;=$M$3)*(AG30&lt;$N$3)+2*(AG30&gt;=$N$3)*(AG30&lt;=$BU$36))))</f>
        <v>4</v>
      </c>
      <c r="CR30" s="83"/>
      <c r="CS30" s="13" cm="1">
        <f t="array" ref="CS30">IF($B$11="",ISERROR(MATCH(AI30,$AO$3:$AQ$3,0))*IF(OR(AI30&lt;$M$3,AI30&gt;$BU$36),0,INDEX($M$4:$N$10,WEEKDAY(AI30,2),(AI30&gt;=$M$3)*(AI30&lt;$N$3)+2*(AI30&gt;=$N$3)*(AI30&lt;=$BU$36))),ISERROR(MATCH(AI30,$AO$3:$AQ$3,0))*IF(OR(AI30&lt;$M$3,AI30&gt;$BU$36),0,INDEX($M$4:$N$10,WEEKDAY(AI30,2),(AI30&gt;=$M$3)*(AI30&lt;$N$3)+2*(AI30&gt;=$N$3)*(AI30&lt;=$BU$36))))</f>
        <v>0</v>
      </c>
      <c r="CT30" s="83"/>
      <c r="CU30" s="13" cm="1">
        <f t="array" ref="CU30">IF($B$11="",ISERROR(MATCH(AK30,$AO$3:$AQ$3,0))*IF(OR(AK30&lt;$M$3,AK30&gt;$BU$36),0,INDEX($M$4:$N$10,WEEKDAY(AK30,2),(AK30&gt;=$M$3)*(AK30&lt;$N$3)+2*(AK30&gt;=$N$3)*(AK30&lt;=$BU$36))),ISERROR(MATCH(AK30,$AO$3:$AQ$3,0))*IF(OR(AK30&lt;$M$3,AK30&gt;$B$11),0,INDEX($M$4:$N$10,WEEKDAY(AK30,2),(AK30&gt;=$M$3)*(AK30&lt;$N$3)+2*(AK30&gt;=$N$3)*(AK30&lt;=$BU$36))))</f>
        <v>4</v>
      </c>
      <c r="CV30" s="83"/>
      <c r="CW30" s="13" cm="1">
        <f t="array" ref="CW30">IF($B$11="",ISERROR(MATCH(AM30,$AO$3:$AQ$3,0))*IF(OR(AM30&lt;$M$3,AM30&gt;$BU$36),0,INDEX($M$4:$N$10,WEEKDAY(AM30,2),(AM30&gt;=$M$3)*(AM30&lt;$N$3)+2*(AM30&gt;=$N$3)*(AM30&lt;=$BU$36))),ISERROR(MATCH(AM30,$AO$3:$AQ$3,0))*IF(OR(AM30&lt;$M$3,AM30&gt;$B$11),0,INDEX($M$4:$N$10,WEEKDAY(AM30,2),(AM30&gt;=$M$3)*(AM30&lt;$N$3)+2*(AM30&gt;=$N$3)*(AM30&lt;=$BU$36))))</f>
        <v>4</v>
      </c>
      <c r="CX30" s="84"/>
    </row>
    <row r="31" spans="1:102" ht="14.45" customHeight="1" x14ac:dyDescent="0.25">
      <c r="A31" s="92" t="s">
        <v>63</v>
      </c>
      <c r="B31" s="301">
        <f>H10</f>
        <v>0</v>
      </c>
      <c r="C31" s="302"/>
      <c r="D31" s="54">
        <v>0</v>
      </c>
      <c r="G31" s="306" t="s">
        <v>64</v>
      </c>
      <c r="H31" s="307"/>
      <c r="I31" s="38">
        <f>SUM(I19:I30)</f>
        <v>198</v>
      </c>
      <c r="J31" s="39">
        <f>SUM(J19:J30)</f>
        <v>792</v>
      </c>
      <c r="K31" s="40"/>
      <c r="L31" s="40"/>
      <c r="M31" s="41"/>
      <c r="N31" s="42">
        <f>SUM(N19:N30)</f>
        <v>10531.677419354837</v>
      </c>
      <c r="P31" s="11">
        <f t="shared" si="1"/>
        <v>44591</v>
      </c>
      <c r="Q31" s="12">
        <f>IF(MONTH(Q30+1)=MONTH(Q$2),Q30+1,"")</f>
        <v>44591</v>
      </c>
      <c r="R31" s="11"/>
      <c r="S31" s="12" t="str">
        <f>IF(MONTH(S29+2)=MONTH(S$2),S29+2,"")</f>
        <v/>
      </c>
      <c r="T31" s="11">
        <f t="shared" si="5"/>
        <v>44650</v>
      </c>
      <c r="U31" s="12">
        <f t="shared" si="5"/>
        <v>44650</v>
      </c>
      <c r="V31" s="11">
        <f t="shared" si="5"/>
        <v>44681</v>
      </c>
      <c r="W31" s="12">
        <f t="shared" si="5"/>
        <v>44681</v>
      </c>
      <c r="X31" s="11">
        <f t="shared" si="5"/>
        <v>44711</v>
      </c>
      <c r="Y31" s="12">
        <f t="shared" si="5"/>
        <v>44711</v>
      </c>
      <c r="Z31" s="11">
        <f t="shared" si="5"/>
        <v>44742</v>
      </c>
      <c r="AA31" s="12">
        <f t="shared" si="5"/>
        <v>44742</v>
      </c>
      <c r="AB31" s="11">
        <f t="shared" si="5"/>
        <v>44772</v>
      </c>
      <c r="AC31" s="12">
        <f t="shared" si="5"/>
        <v>44772</v>
      </c>
      <c r="AD31" s="11">
        <f t="shared" si="5"/>
        <v>44803</v>
      </c>
      <c r="AE31" s="12">
        <f t="shared" si="5"/>
        <v>44803</v>
      </c>
      <c r="AF31" s="11">
        <f t="shared" si="5"/>
        <v>44834</v>
      </c>
      <c r="AG31" s="12">
        <f t="shared" si="9"/>
        <v>44834</v>
      </c>
      <c r="AH31" s="11">
        <f t="shared" si="9"/>
        <v>44864</v>
      </c>
      <c r="AI31" s="12">
        <f t="shared" si="9"/>
        <v>44864</v>
      </c>
      <c r="AJ31" s="11">
        <f t="shared" si="9"/>
        <v>44895</v>
      </c>
      <c r="AK31" s="12">
        <f t="shared" si="9"/>
        <v>44895</v>
      </c>
      <c r="AL31" s="11">
        <f t="shared" si="9"/>
        <v>44925</v>
      </c>
      <c r="AM31" s="12">
        <f t="shared" si="9"/>
        <v>44925</v>
      </c>
      <c r="AO31" s="308"/>
      <c r="AP31" s="308"/>
      <c r="AQ31" s="308"/>
      <c r="AR31" s="308"/>
      <c r="AT31" s="309"/>
      <c r="AU31" s="310"/>
      <c r="AV31" s="309"/>
      <c r="AW31" s="310"/>
      <c r="AY31" s="162"/>
      <c r="AZ31" s="13" cm="1">
        <f t="array" ref="AZ31">IF($B$11="",ISERROR(MATCH(Q31,[1]Feiertage!$A$8:$A$19,0))*IF(OR(Q31&lt;$M$3,Q31&gt;$BU$36),0,INDEX($M$4:$N$10,WEEKDAY(Q31,2),(Q31&gt;=$M$3)*(Q31&lt;$N$3)+2*(Q31&gt;=$N$3)*(Q31&lt;=$BU$36))),ISERROR(MATCH(Q31,[1]Feiertage!$A$8:$A$19,0))*IF(OR(Q31&lt;$M$3,Q31&gt;$B$11),0,INDEX($M$4:$N$10,WEEKDAY(Q31,2),(Q31&gt;=$M$3)*(Q31&lt;$N$3)+2*(Q31&gt;=$N$3)*(Q31&lt;=$BU$36))))</f>
        <v>0</v>
      </c>
      <c r="BA31" s="83"/>
      <c r="BB31" s="13" cm="1">
        <f t="array" ref="BB31">IF($B$11="",ISERROR(MATCH(S31,[1]Feiertage!$A$8:$A$19,0))*IF(OR(S31&lt;$M$3,S31&gt;$BU$36),0,INDEX($M$4:$N$10,WEEKDAY(S31,2),(S31&gt;=$M$3)*(S31&lt;$N$3)+2*(S31&gt;=$N$3)*(S31&lt;=$BU$36))),ISERROR(MATCH(S31,[1]Feiertage!$A$8:$A$19,0))*IF(OR(S31&lt;$M$3,S31&gt;$B$11),0,INDEX($M$4:$N$10,WEEKDAY(S31,2),(S31&gt;=$M$3)*(S31&lt;$N$3)+2*(S31&gt;=$N$3)*(S31&lt;=$BU$36))))</f>
        <v>0</v>
      </c>
      <c r="BC31" s="83"/>
      <c r="BD31" s="13" cm="1">
        <f t="array" ref="BD31">IF($B$11="",ISERROR(MATCH(U31,[1]Feiertage!$A$8:$A$19,0))*IF(OR(U31&lt;$M$3,U31&gt;$BU$36),0,INDEX($M$4:$N$10,WEEKDAY(U31,2),(U31&gt;=$M$3)*(U31&lt;$N$3)+2*(U31&gt;=$N$3)*(U31&lt;=$BU$36))),ISERROR(MATCH(U31,[1]Feiertage!$A$8:$A$19,0))*IF(OR(U31&lt;$M$3,U31&gt;$B$11),0,INDEX($M$4:$N$10,WEEKDAY(U31,2),(U31&gt;=$M$3)*(U31&lt;$N$3)+2*(U31&gt;=$N$3)*(U31&lt;=$BU$36))))</f>
        <v>4</v>
      </c>
      <c r="BE31" s="83"/>
      <c r="BF31" s="13" cm="1">
        <f t="array" ref="BF31">IF($B$11="",ISERROR(MATCH(W31,[1]Feiertage!$A$8:$A$19,0))*IF(OR(W31&lt;$M$3,W31&gt;$BU$36),0,INDEX($M$4:$N$10,WEEKDAY(W31,2),(W31&gt;=$M$3)*(W31&lt;$N$3)+2*(W31&gt;=$N$3)*(W31&lt;=$BU$36))),ISERROR(MATCH(W31,[1]Feiertage!$A$8:$A$19,0))*IF(OR(W31&lt;$M$3,W31&gt;$B$11),0,INDEX($M$4:$N$10,WEEKDAY(W31,2),(W31&gt;=$M$3)*(W31&lt;$N$3)+2*(W31&gt;=$N$3)*(W31&lt;=$BU$36))))</f>
        <v>0</v>
      </c>
      <c r="BG31" s="83"/>
      <c r="BH31" s="13" cm="1">
        <f t="array" ref="BH31">IF($B$11="",ISERROR(MATCH(Y31,[1]Feiertage!$A$8:$A$19,0))*IF(OR(Y31&lt;$M$3,Y31&gt;$BU$36),0,INDEX($M$4:$N$10,WEEKDAY(Y31,2),(Y31&gt;=$M$3)*(Y31&lt;$N$3)+2*(Y31&gt;=$N$3)*(Y31&lt;=$BU$36))),ISERROR(MATCH(Y31,[1]Feiertage!$A$8:$A$19,0))*IF(OR(Y31&lt;$M$3,Y31&gt;$B$11),0,INDEX($M$4:$N$10,WEEKDAY(Y31,2),(Y31&gt;=$M$3)*(Y31&lt;$N$3)+2*(Y31&gt;=$N$3)*(Y31&lt;=$BU$36))))</f>
        <v>4</v>
      </c>
      <c r="BI31" s="83"/>
      <c r="BJ31" s="13" cm="1">
        <f t="array" ref="BJ31">IF($B$11="",ISERROR(MATCH(AA31,[1]Feiertage!$A$8:$A$19,0))*IF(OR(AA31&lt;$M$3,AA31&gt;$BU$36),0,INDEX($M$4:$N$10,WEEKDAY(AA31,2),(AA31&gt;=$M$3)*(AA31&lt;$N$3)+2*(AA31&gt;=$N$3)*(AA31&lt;=$BU$36))),ISERROR(MATCH(AA31,[1]Feiertage!$A$8:$A$19,0))*IF(OR(AA31&lt;$M$3,AA31&gt;$B$11),0,INDEX($M$4:$N$10,WEEKDAY(AA31,2),(AA31&gt;=$M$3)*(AA31&lt;$N$3)+2*(AA31&gt;=$N$3)*(AA31&lt;=$BU$36))))</f>
        <v>4</v>
      </c>
      <c r="BK31" s="83"/>
      <c r="BL31" s="13" cm="1">
        <f t="array" ref="BL31">IF($B$11="",ISERROR(MATCH(AC31,[1]Feiertage!$A$8:$A$19,0))*IF(OR(AC31&lt;$M$3,AC31&gt;$BU$36),0,INDEX($M$4:$N$10,WEEKDAY(AC31,2),(AC31&gt;=$M$3)*(AC31&lt;$N$3)+2*(AC31&gt;=$N$3)*(AC31&lt;=$BU$36))),ISERROR(MATCH(AC31,[1]Feiertage!$A$8:$A$19,0))*IF(OR(AC31&lt;$M$3,AC31&gt;$B$11),0,INDEX($M$4:$N$10,WEEKDAY(AC31,2),(AC31&gt;=$M$3)*(AC31&lt;$N$3)+2*(AC31&gt;=$N$3)*(AC31&lt;=$BU$36))))</f>
        <v>0</v>
      </c>
      <c r="BM31" s="83"/>
      <c r="BN31" s="13" cm="1">
        <f t="array" ref="BN31">IF($B$11="",ISERROR(MATCH(AE31,[1]Feiertage!$A$8:$A$19,0))*IF(OR(AE31&lt;$M$3,AE31&gt;$BU$36),0,INDEX($M$4:$N$10,WEEKDAY(AE31,2),(AE31&gt;=$M$3)*(AE31&lt;$N$3)+2*(AE31&gt;=$N$3)*(AE31&lt;=$BU$36))),ISERROR(MATCH(AE31,[1]Feiertage!$A$8:$A$19,0))*IF(OR(AE31&lt;$M$3,AE31&gt;$B$11),0,INDEX($M$4:$N$10,WEEKDAY(AE31,2),(AE31&gt;=$M$3)*(AE31&lt;$N$3)+2*(AE31&gt;=$N$3)*(AE31&lt;=$BU$36))))</f>
        <v>4</v>
      </c>
      <c r="BO31" s="83"/>
      <c r="BP31" s="13" cm="1">
        <f t="array" ref="BP31">IF($B$11="",ISERROR(MATCH(AG31,[1]Feiertage!$A$8:$A$19,0))*IF(OR(AG31&lt;$M$3,AG31&gt;$BU$36),0,INDEX($M$4:$N$10,WEEKDAY(AG31,2),(AG31&gt;=$M$3)*(AG31&lt;$N$3)+2*(AG31&gt;=$N$3)*(AG31&lt;=$BU$36))),ISERROR(MATCH(AG31,[1]Feiertage!$A$8:$A$19,0))*IF(OR(AG31&lt;$M$3,AG31&gt;$B$11),0,INDEX($M$4:$N$10,WEEKDAY(AG31,2),(AG31&gt;=$M$3)*(AG31&lt;$N$3)+2*(AG31&gt;=$N$3)*(AG31&lt;=$BU$36))))</f>
        <v>4</v>
      </c>
      <c r="BQ31" s="83"/>
      <c r="BR31" s="13" cm="1">
        <f t="array" ref="BR31">IF($B$11="",ISERROR(MATCH(AI31,[1]Feiertage!$A$8:$A$19,0))*IF(OR(AI31&lt;$M$3,AI31&gt;$BU$36),0,INDEX($M$4:$N$10,WEEKDAY(AI31,2),(AI31&gt;=$M$3)*(AI31&lt;$N$3)+2*(AI31&gt;=$N$3)*(AI31&lt;=$BU$36))),ISERROR(MATCH(AI31,[1]Feiertage!$A$8:$A$19,0))*IF(OR(AI31&lt;$M$3,AI31&gt;$B$11),0,INDEX($M$4:$N$10,WEEKDAY(AI31,2),(AI31&gt;=$M$3)*(AI31&lt;$N$3)+2*(AI31&gt;=$N$3)*(AI31&lt;=$BU$36))))</f>
        <v>0</v>
      </c>
      <c r="BS31" s="83"/>
      <c r="BT31" s="13" cm="1">
        <f t="array" ref="BT31">IF($B$11="",ISERROR(MATCH(AK31,[1]Feiertage!$A$8:$A$19,0))*IF(OR(AK31&lt;$M$3,AK31&gt;$BU$36),0,INDEX($M$4:$N$10,WEEKDAY(AK31,2),(AK31&gt;=$M$3)*(AK31&lt;$N$3)+2*(AK31&gt;=$N$3)*(AK31&lt;=$BU$36))),ISERROR(MATCH(AK31,[1]Feiertage!$A$8:$A$19,0))*IF(OR(AK31&lt;$M$3,AK31&gt;$B$11),0,INDEX($M$4:$N$10,WEEKDAY(AK31,2),(AK31&gt;=$M$3)*(AK31&lt;$N$3)+2*(AK31&gt;=$N$3)*(AK31&lt;=$BU$36))))</f>
        <v>4</v>
      </c>
      <c r="BU31" s="83"/>
      <c r="BV31" s="13" cm="1">
        <f t="array" ref="BV31">IF($B$11="",ISERROR(MATCH(AM31,[1]Feiertage!$A$8:$A$19,0))*IF(OR(AM31&lt;$M$3,AM31&gt;$BU$36),0,INDEX($M$4:$N$10,WEEKDAY(AM31,2),(AM31&gt;=$M$3)*(AM31&lt;$N$3)+2*(AM31&gt;=$N$3)*(AM31&lt;=$BU$36))),ISERROR(MATCH(AM31,[1]Feiertage!$A$8:$A$19,0))*IF(OR(AM31&lt;$M$3,AM31&gt;$B$11),0,INDEX($M$4:$N$10,WEEKDAY(AM31,2),(AM31&gt;=$M$3)*(AM31&lt;$N$3)+2*(AM31&gt;=$N$3)*(AM31&lt;=$BU$36))))</f>
        <v>4</v>
      </c>
      <c r="BW31" s="84"/>
      <c r="BZ31" s="162"/>
      <c r="CA31" s="13" cm="1">
        <f t="array" ref="CA31">IF($B$11="",ISERROR(MATCH(Q31,$AO$3:$AQ$3,0))*IF(OR(Q31&lt;$M$3,Q31&gt;$BU$36),0,INDEX($M$4:$N$10,WEEKDAY(Q31,2),(Q31&gt;=$M$3)*(Q31&lt;$N$3)+2*(Q31&gt;=$N$3)*(Q31&lt;=$BU$36))),ISERROR(MATCH(Q31,$AO$3:$AQ$3,0))*IF(OR(Q31&lt;$M$3,Q31&gt;$B$11),0,INDEX($M$4:$N$10,WEEKDAY(Q31,2),(Q31&gt;=$M$3)*(Q31&lt;$N$3)+2*(Q31&gt;=$N$3)*(Q31&lt;=$BU$36))))</f>
        <v>0</v>
      </c>
      <c r="CB31" s="83"/>
      <c r="CC31" s="13" cm="1">
        <f t="array" ref="CC31">IF($B$11="",ISERROR(MATCH(S31,$AO$3:$AQ$3,0))*IF(OR(S31&lt;$M$3,S31&gt;$BU$36),0,INDEX($M$4:$N$10,WEEKDAY(S31,2),(S31&gt;=$M$3)*(S31&lt;$N$3)+2*(S31&gt;=$N$3)*(S31&lt;=$BU$36))),ISERROR(MATCH(S31,$AO$3:$AQ$3,0))*IF(OR(S31&lt;$M$3,S31&gt;$B$11),0,INDEX($M$4:$N$10,WEEKDAY(S31,2),(S31&gt;=$M$3)*(S31&lt;$N$3)+2*(S31&gt;=$N$3)*(S31&lt;=$BU$36))))</f>
        <v>0</v>
      </c>
      <c r="CD31" s="83"/>
      <c r="CE31" s="13" cm="1">
        <f t="array" ref="CE31">IF($B$11="",ISERROR(MATCH(U31,$AO$3:$AQ$3,0))*IF(OR(U31&lt;$M$3,U31&gt;$BU$36),0,INDEX($M$4:$N$10,WEEKDAY(U31,2),(U31&gt;=$M$3)*(U31&lt;$N$3)+2*(U31&gt;=$N$3)*(U31&lt;=$BU$36))),ISERROR(MATCH(U31,$AO$3:$AQ$3,0))*IF(OR(U31&lt;$M$3,U31&gt;$B$11),0,INDEX($M$4:$N$10,WEEKDAY(U31,2),(U31&gt;=$M$3)*(U31&lt;$N$3)+2*(U31&gt;=$N$3)*(U31&lt;=$BU$36))))</f>
        <v>4</v>
      </c>
      <c r="CF31" s="83"/>
      <c r="CG31" s="13" cm="1">
        <f t="array" ref="CG31">IF($B$11="",ISERROR(MATCH(W31,$AO$3:$AQ$3,0))*IF(OR(W31&lt;$M$3,W31&gt;$BU$36),0,INDEX($M$4:$N$10,WEEKDAY(W31,2),(W31&gt;=$M$3)*(W31&lt;$N$3)+2*(W31&gt;=$N$3)*(W31&lt;=$BU$36))),ISERROR(MATCH(W31,$AO$3:$AQ$3,0))*IF(OR(W31&lt;$M$3,W31&gt;$B$11),0,INDEX($M$4:$N$10,WEEKDAY(W31,2),(W31&gt;=$M$3)*(W31&lt;$N$3)+2*(W31&gt;=$N$3)*(W31&lt;=$BU$36))))</f>
        <v>0</v>
      </c>
      <c r="CH31" s="83"/>
      <c r="CI31" s="13" cm="1">
        <f t="array" ref="CI31">IF($B$11="",ISERROR(MATCH(Y31,$AO$3:$AQ$3,0))*IF(OR(Y31&lt;$M$3,Y31&gt;$BU$36),0,INDEX($M$4:$N$10,WEEKDAY(Y31,2),(Y31&gt;=$M$3)*(Y31&lt;$N$3)+2*(Y31&gt;=$N$3)*(Y31&lt;=$BU$36))),ISERROR(MATCH(Y31,$AO$3:$AQ$3,0))*IF(OR(Y31&lt;$M$3,Y31&gt;$B$11),0,INDEX($M$4:$N$10,WEEKDAY(Y31,2),(Y31&gt;=$M$3)*(Y31&lt;$N$3)+2*(Y31&gt;=$N$3)*(Y31&lt;=$BU$36))))</f>
        <v>4</v>
      </c>
      <c r="CJ31" s="83"/>
      <c r="CK31" s="13" cm="1">
        <f t="array" ref="CK31">IF($B$11="",ISERROR(MATCH(AA31,$AO$3:$AQ$3,0))*IF(OR(AA31&lt;$M$3,AA31&gt;$BU$36),0,INDEX($M$4:$N$10,WEEKDAY(AA31,2),(AA31&gt;=$M$3)*(AA31&lt;$N$3)+2*(AA31&gt;=$N$3)*(AA31&lt;=$BU$36))),ISERROR(MATCH(AA31,$AO$3:$AQ$3,0))*IF(OR(AA31&lt;$M$3,AA31&gt;$B$11),0,INDEX($M$4:$N$10,WEEKDAY(AA31,2),(AA31&gt;=$M$3)*(AA31&lt;$N$3)+2*(AA31&gt;=$N$3)*(AA31&lt;=$BU$36))))</f>
        <v>4</v>
      </c>
      <c r="CL31" s="83"/>
      <c r="CM31" s="13" cm="1">
        <f t="array" ref="CM31">IF($B$11="",ISERROR(MATCH(AC31,$AO$3:$AQ$3,0))*IF(OR(AC31&lt;$M$3,AC31&gt;$BU$36),0,INDEX($M$4:$N$10,WEEKDAY(AC31,2),(AC31&gt;=$M$3)*(AC31&lt;$N$3)+2*(AC31&gt;=$N$3)*(AC31&lt;=$BU$36))),ISERROR(MATCH(AC31,$AO$3:$AQ$3,0))*IF(OR(AC31&lt;$M$3,AC31&gt;$B$11),0,INDEX($M$4:$N$10,WEEKDAY(AC31,2),(AC31&gt;=$M$3)*(AC31&lt;$N$3)+2*(AC31&gt;=$N$3)*(AC31&lt;=$BU$36))))</f>
        <v>0</v>
      </c>
      <c r="CN31" s="83"/>
      <c r="CO31" s="13" cm="1">
        <f t="array" ref="CO31">IF($B$11="",ISERROR(MATCH(AE31,$AO$3:$AQ$3,0))*IF(OR(AE31&lt;$M$3,AE31&gt;$BU$36),0,INDEX($M$4:$N$10,WEEKDAY(AE31,2),(AE31&gt;=$M$3)*(AE31&lt;$N$3)+2*(AE31&gt;=$N$3)*(AE31&lt;=$BU$36))),ISERROR(MATCH(AE31,$AO$3:$AQ$3,0))*IF(OR(AE31&lt;$M$3,AE31&gt;$B$11),0,INDEX($M$4:$N$10,WEEKDAY(AE31,2),(AE31&gt;=$M$3)*(AE31&lt;$N$3)+2*(AE31&gt;=$N$3)*(AE31&lt;=$BU$36))))</f>
        <v>4</v>
      </c>
      <c r="CP31" s="83"/>
      <c r="CQ31" s="13" cm="1">
        <f t="array" ref="CQ31">IF($B$11="",ISERROR(MATCH(AG31,$AO$3:$AQ$3,0))*IF(OR(AG31&lt;$M$3,AG31&gt;$BU$36),0,INDEX($M$4:$N$10,WEEKDAY(AG31,2),(AG31&gt;=$M$3)*(AG31&lt;$N$3)+2*(AG31&gt;=$N$3)*(AG31&lt;=$BU$36))),ISERROR(MATCH(AG31,$AO$3:$AQ$3,0))*IF(OR(AG31&lt;$M$3,AG31&gt;$B$11),0,INDEX($M$4:$N$10,WEEKDAY(AG31,2),(AG31&gt;=$M$3)*(AG31&lt;$N$3)+2*(AG31&gt;=$N$3)*(AG31&lt;=$BU$36))))</f>
        <v>4</v>
      </c>
      <c r="CR31" s="83"/>
      <c r="CS31" s="13" cm="1">
        <f t="array" ref="CS31">IF($B$11="",ISERROR(MATCH(AI31,$AO$3:$AQ$3,0))*IF(OR(AI31&lt;$M$3,AI31&gt;$BU$36),0,INDEX($M$4:$N$10,WEEKDAY(AI31,2),(AI31&gt;=$M$3)*(AI31&lt;$N$3)+2*(AI31&gt;=$N$3)*(AI31&lt;=$BU$36))),ISERROR(MATCH(AI31,$AO$3:$AQ$3,0))*IF(OR(AI31&lt;$M$3,AI31&gt;$BU$36),0,INDEX($M$4:$N$10,WEEKDAY(AI31,2),(AI31&gt;=$M$3)*(AI31&lt;$N$3)+2*(AI31&gt;=$N$3)*(AI31&lt;=$BU$36))))</f>
        <v>0</v>
      </c>
      <c r="CT31" s="83"/>
      <c r="CU31" s="13" cm="1">
        <f t="array" ref="CU31">IF($B$11="",ISERROR(MATCH(AK31,$AO$3:$AQ$3,0))*IF(OR(AK31&lt;$M$3,AK31&gt;$BU$36),0,INDEX($M$4:$N$10,WEEKDAY(AK31,2),(AK31&gt;=$M$3)*(AK31&lt;$N$3)+2*(AK31&gt;=$N$3)*(AK31&lt;=$BU$36))),ISERROR(MATCH(AK31,$AO$3:$AQ$3,0))*IF(OR(AK31&lt;$M$3,AK31&gt;$B$11),0,INDEX($M$4:$N$10,WEEKDAY(AK31,2),(AK31&gt;=$M$3)*(AK31&lt;$N$3)+2*(AK31&gt;=$N$3)*(AK31&lt;=$BU$36))))</f>
        <v>4</v>
      </c>
      <c r="CV31" s="83"/>
      <c r="CW31" s="13" cm="1">
        <f t="array" ref="CW31">IF($B$11="",ISERROR(MATCH(AM31,$AO$3:$AQ$3,0))*IF(OR(AM31&lt;$M$3,AM31&gt;$BU$36),0,INDEX($M$4:$N$10,WEEKDAY(AM31,2),(AM31&gt;=$M$3)*(AM31&lt;$N$3)+2*(AM31&gt;=$N$3)*(AM31&lt;=$BU$36))),ISERROR(MATCH(AM31,$AO$3:$AQ$3,0))*IF(OR(AM31&lt;$M$3,AM31&gt;$B$11),0,INDEX($M$4:$N$10,WEEKDAY(AM31,2),(AM31&gt;=$M$3)*(AM31&lt;$N$3)+2*(AM31&gt;=$N$3)*(AM31&lt;=$BU$36))))</f>
        <v>4</v>
      </c>
      <c r="CX31" s="84"/>
    </row>
    <row r="32" spans="1:102" ht="14.45" customHeight="1" x14ac:dyDescent="0.25">
      <c r="A32" s="92" t="s">
        <v>65</v>
      </c>
      <c r="B32" s="301">
        <f>B31-D30+D31</f>
        <v>0</v>
      </c>
      <c r="C32" s="302"/>
      <c r="D32" s="43"/>
      <c r="E32" s="289"/>
      <c r="F32" s="289"/>
      <c r="G32" s="289"/>
      <c r="P32" s="11">
        <f t="shared" si="1"/>
        <v>44592</v>
      </c>
      <c r="Q32" s="12">
        <f>IF(MONTH(Q31+1)=MONTH(Q$2),Q31+1,"")</f>
        <v>44592</v>
      </c>
      <c r="R32" s="11"/>
      <c r="S32" s="12"/>
      <c r="T32" s="11">
        <f t="shared" ref="T32:AM32" si="11">IF(MONTH(T31+1)=MONTH(T$2),T31+1,"")</f>
        <v>44651</v>
      </c>
      <c r="U32" s="12">
        <f t="shared" si="11"/>
        <v>44651</v>
      </c>
      <c r="V32" s="11" t="str">
        <f t="shared" si="11"/>
        <v/>
      </c>
      <c r="W32" s="12" t="str">
        <f t="shared" si="11"/>
        <v/>
      </c>
      <c r="X32" s="11">
        <f t="shared" si="11"/>
        <v>44712</v>
      </c>
      <c r="Y32" s="12">
        <f t="shared" si="11"/>
        <v>44712</v>
      </c>
      <c r="Z32" s="11" t="str">
        <f t="shared" si="11"/>
        <v/>
      </c>
      <c r="AA32" s="12" t="str">
        <f t="shared" si="11"/>
        <v/>
      </c>
      <c r="AB32" s="11">
        <f t="shared" si="11"/>
        <v>44773</v>
      </c>
      <c r="AC32" s="12">
        <f t="shared" si="11"/>
        <v>44773</v>
      </c>
      <c r="AD32" s="11">
        <f t="shared" si="11"/>
        <v>44804</v>
      </c>
      <c r="AE32" s="12">
        <f t="shared" si="11"/>
        <v>44804</v>
      </c>
      <c r="AF32" s="11" t="str">
        <f t="shared" si="11"/>
        <v/>
      </c>
      <c r="AG32" s="12" t="str">
        <f t="shared" si="11"/>
        <v/>
      </c>
      <c r="AH32" s="11">
        <f t="shared" si="11"/>
        <v>44865</v>
      </c>
      <c r="AI32" s="12">
        <f t="shared" si="11"/>
        <v>44865</v>
      </c>
      <c r="AJ32" s="11" t="str">
        <f t="shared" si="11"/>
        <v/>
      </c>
      <c r="AK32" s="12" t="str">
        <f t="shared" si="11"/>
        <v/>
      </c>
      <c r="AL32" s="11">
        <f t="shared" si="11"/>
        <v>44926</v>
      </c>
      <c r="AM32" s="12">
        <f t="shared" si="11"/>
        <v>44926</v>
      </c>
      <c r="AO32" s="303"/>
      <c r="AP32" s="303"/>
      <c r="AQ32" s="303"/>
      <c r="AR32" s="303"/>
      <c r="AT32" s="304"/>
      <c r="AU32" s="305"/>
      <c r="AV32" s="304"/>
      <c r="AW32" s="305"/>
      <c r="AY32" s="162"/>
      <c r="AZ32" s="13" cm="1">
        <f t="array" ref="AZ32">IF($B$11="",ISERROR(MATCH(Q32,[1]Feiertage!$A$8:$A$19,0))*IF(OR(Q32&lt;$M$3,Q32&gt;$BU$36),0,INDEX($M$4:$N$10,WEEKDAY(Q32,2),(Q32&gt;=$M$3)*(Q32&lt;$N$3)+2*(Q32&gt;=$N$3)*(Q32&lt;=$BU$36))),ISERROR(MATCH(Q32,[1]Feiertage!$A$8:$A$19,0))*IF(OR(Q32&lt;$M$3,Q32&gt;$B$11),0,INDEX($M$4:$N$10,WEEKDAY(Q32,2),(Q32&gt;=$M$3)*(Q32&lt;$N$3)+2*(Q32&gt;=$N$3)*(Q32&lt;=$BU$36))))</f>
        <v>0</v>
      </c>
      <c r="BA32" s="83"/>
      <c r="BB32" s="13" cm="1">
        <f t="array" ref="BB32">IF($B$11="",ISERROR(MATCH(S32,[1]Feiertage!$A$8:$A$19,0))*IF(OR(S32&lt;$M$3,S32&gt;$BU$36),0,INDEX($M$4:$N$10,WEEKDAY(S32,2),(S32&gt;=$M$3)*(S32&lt;$N$3)+2*(S32&gt;=$N$3)*(S32&lt;=$BU$36))),ISERROR(MATCH(S32,[1]Feiertage!$A$8:$A$19,0))*IF(OR(S32&lt;$M$3,S32&gt;$B$11),0,INDEX($M$4:$N$10,WEEKDAY(S32,2),(S32&gt;=$M$3)*(S32&lt;$N$3)+2*(S32&gt;=$N$3)*(S32&lt;=$BU$36))))</f>
        <v>0</v>
      </c>
      <c r="BC32" s="83"/>
      <c r="BD32" s="13" cm="1">
        <f t="array" ref="BD32">IF($B$11="",ISERROR(MATCH(U32,[1]Feiertage!$A$8:$A$19,0))*IF(OR(U32&lt;$M$3,U32&gt;$BU$36),0,INDEX($M$4:$N$10,WEEKDAY(U32,2),(U32&gt;=$M$3)*(U32&lt;$N$3)+2*(U32&gt;=$N$3)*(U32&lt;=$BU$36))),ISERROR(MATCH(U32,[1]Feiertage!$A$8:$A$19,0))*IF(OR(U32&lt;$M$3,U32&gt;$B$11),0,INDEX($M$4:$N$10,WEEKDAY(U32,2),(U32&gt;=$M$3)*(U32&lt;$N$3)+2*(U32&gt;=$N$3)*(U32&lt;=$BU$36))))</f>
        <v>4</v>
      </c>
      <c r="BE32" s="83"/>
      <c r="BF32" s="13" cm="1">
        <f t="array" ref="BF32">IF($B$11="",ISERROR(MATCH(W32,[1]Feiertage!$A$8:$A$19,0))*IF(OR(W32&lt;$M$3,W32&gt;$BU$36),0,INDEX($M$4:$N$10,WEEKDAY(W32,2),(W32&gt;=$M$3)*(W32&lt;$N$3)+2*(W32&gt;=$N$3)*(W32&lt;=$BU$36))),ISERROR(MATCH(W32,[1]Feiertage!$A$8:$A$19,0))*IF(OR(W32&lt;$M$3,W32&gt;$B$11),0,INDEX($M$4:$N$10,WEEKDAY(W32,2),(W32&gt;=$M$3)*(W32&lt;$N$3)+2*(W32&gt;=$N$3)*(W32&lt;=$BU$36))))</f>
        <v>0</v>
      </c>
      <c r="BG32" s="83"/>
      <c r="BH32" s="13" cm="1">
        <f t="array" ref="BH32">IF($B$11="",ISERROR(MATCH(Y32,[1]Feiertage!$A$8:$A$19,0))*IF(OR(Y32&lt;$M$3,Y32&gt;$BU$36),0,INDEX($M$4:$N$10,WEEKDAY(Y32,2),(Y32&gt;=$M$3)*(Y32&lt;$N$3)+2*(Y32&gt;=$N$3)*(Y32&lt;=$BU$36))),ISERROR(MATCH(Y32,[1]Feiertage!$A$8:$A$19,0))*IF(OR(Y32&lt;$M$3,Y32&gt;$B$11),0,INDEX($M$4:$N$10,WEEKDAY(Y32,2),(Y32&gt;=$M$3)*(Y32&lt;$N$3)+2*(Y32&gt;=$N$3)*(Y32&lt;=$BU$36))))</f>
        <v>4</v>
      </c>
      <c r="BI32" s="83"/>
      <c r="BJ32" s="13" cm="1">
        <f t="array" ref="BJ32">IF($B$11="",ISERROR(MATCH(AA32,[1]Feiertage!$A$8:$A$19,0))*IF(OR(AA32&lt;$M$3,AA32&gt;$BU$36),0,INDEX($M$4:$N$10,WEEKDAY(AA32,2),(AA32&gt;=$M$3)*(AA32&lt;$N$3)+2*(AA32&gt;=$N$3)*(AA32&lt;=$BU$36))),ISERROR(MATCH(AA32,[1]Feiertage!$A$8:$A$19,0))*IF(OR(AA32&lt;$M$3,AA32&gt;$B$11),0,INDEX($M$4:$N$10,WEEKDAY(AA32,2),(AA32&gt;=$M$3)*(AA32&lt;$N$3)+2*(AA32&gt;=$N$3)*(AA32&lt;=$BU$36))))</f>
        <v>0</v>
      </c>
      <c r="BK32" s="83"/>
      <c r="BL32" s="13" cm="1">
        <f t="array" ref="BL32">IF($B$11="",ISERROR(MATCH(AC32,[1]Feiertage!$A$8:$A$19,0))*IF(OR(AC32&lt;$M$3,AC32&gt;$BU$36),0,INDEX($M$4:$N$10,WEEKDAY(AC32,2),(AC32&gt;=$M$3)*(AC32&lt;$N$3)+2*(AC32&gt;=$N$3)*(AC32&lt;=$BU$36))),ISERROR(MATCH(AC32,[1]Feiertage!$A$8:$A$19,0))*IF(OR(AC32&lt;$M$3,AC32&gt;$B$11),0,INDEX($M$4:$N$10,WEEKDAY(AC32,2),(AC32&gt;=$M$3)*(AC32&lt;$N$3)+2*(AC32&gt;=$N$3)*(AC32&lt;=$BU$36))))</f>
        <v>0</v>
      </c>
      <c r="BM32" s="83"/>
      <c r="BN32" s="13" cm="1">
        <f t="array" ref="BN32">IF($B$11="",ISERROR(MATCH(AE32,[1]Feiertage!$A$8:$A$19,0))*IF(OR(AE32&lt;$M$3,AE32&gt;$BU$36),0,INDEX($M$4:$N$10,WEEKDAY(AE32,2),(AE32&gt;=$M$3)*(AE32&lt;$N$3)+2*(AE32&gt;=$N$3)*(AE32&lt;=$BU$36))),ISERROR(MATCH(AE32,[1]Feiertage!$A$8:$A$19,0))*IF(OR(AE32&lt;$M$3,AE32&gt;$B$11),0,INDEX($M$4:$N$10,WEEKDAY(AE32,2),(AE32&gt;=$M$3)*(AE32&lt;$N$3)+2*(AE32&gt;=$N$3)*(AE32&lt;=$BU$36))))</f>
        <v>4</v>
      </c>
      <c r="BO32" s="83"/>
      <c r="BP32" s="13" cm="1">
        <f t="array" ref="BP32">IF($B$11="",ISERROR(MATCH(AG32,[1]Feiertage!$A$8:$A$19,0))*IF(OR(AG32&lt;$M$3,AG32&gt;$BU$36),0,INDEX($M$4:$N$10,WEEKDAY(AG32,2),(AG32&gt;=$M$3)*(AG32&lt;$N$3)+2*(AG32&gt;=$N$3)*(AG32&lt;=$BU$36))),ISERROR(MATCH(AG32,[1]Feiertage!$A$8:$A$19,0))*IF(OR(AG32&lt;$M$3,AG32&gt;$B$11),0,INDEX($M$4:$N$10,WEEKDAY(AG32,2),(AG32&gt;=$M$3)*(AG32&lt;$N$3)+2*(AG32&gt;=$N$3)*(AG32&lt;=$BU$36))))</f>
        <v>0</v>
      </c>
      <c r="BQ32" s="83"/>
      <c r="BR32" s="13" cm="1">
        <f t="array" ref="BR32">IF($B$11="",ISERROR(MATCH(AI32,[1]Feiertage!$A$8:$A$19,0))*IF(OR(AI32&lt;$M$3,AI32&gt;$BU$36),0,INDEX($M$4:$N$10,WEEKDAY(AI32,2),(AI32&gt;=$M$3)*(AI32&lt;$N$3)+2*(AI32&gt;=$N$3)*(AI32&lt;=$BU$36))),ISERROR(MATCH(AI32,[1]Feiertage!$A$8:$A$19,0))*IF(OR(AI32&lt;$M$3,AI32&gt;$B$11),0,INDEX($M$4:$N$10,WEEKDAY(AI32,2),(AI32&gt;=$M$3)*(AI32&lt;$N$3)+2*(AI32&gt;=$N$3)*(AI32&lt;=$BU$36))))</f>
        <v>0</v>
      </c>
      <c r="BS32" s="83"/>
      <c r="BT32" s="13" cm="1">
        <f t="array" ref="BT32">IF($B$11="",ISERROR(MATCH(AK32,[1]Feiertage!$A$8:$A$19,0))*IF(OR(AK32&lt;$M$3,AK32&gt;$BU$36),0,INDEX($M$4:$N$10,WEEKDAY(AK32,2),(AK32&gt;=$M$3)*(AK32&lt;$N$3)+2*(AK32&gt;=$N$3)*(AK32&lt;=$BU$36))),ISERROR(MATCH(AK32,[1]Feiertage!$A$8:$A$19,0))*IF(OR(AK32&lt;$M$3,AK32&gt;$B$11),0,INDEX($M$4:$N$10,WEEKDAY(AK32,2),(AK32&gt;=$M$3)*(AK32&lt;$N$3)+2*(AK32&gt;=$N$3)*(AK32&lt;=$BU$36))))</f>
        <v>0</v>
      </c>
      <c r="BU32" s="83"/>
      <c r="BV32" s="13" cm="1">
        <f t="array" ref="BV32">IF($B$11="",ISERROR(MATCH(AM32,[1]Feiertage!$A$8:$A$19,0))*IF(OR(AM32&lt;$M$3,AM32&gt;$BU$36),0,INDEX($M$4:$N$10,WEEKDAY(AM32,2),(AM32&gt;=$M$3)*(AM32&lt;$N$3)+2*(AM32&gt;=$N$3)*(AM32&lt;=$BU$36))),ISERROR(MATCH(AM32,[1]Feiertage!$A$8:$A$19,0))*IF(OR(AM32&lt;$M$3,AM32&gt;$B$11),0,INDEX($M$4:$N$10,WEEKDAY(AM32,2),(AM32&gt;=$M$3)*(AM32&lt;$N$3)+2*(AM32&gt;=$N$3)*(AM32&lt;=$BU$36))))</f>
        <v>0</v>
      </c>
      <c r="BW32" s="84"/>
      <c r="BZ32" s="162"/>
      <c r="CA32" s="13" cm="1">
        <f t="array" ref="CA32">IF($B$11="",ISERROR(MATCH(Q32,$AO$3:$AQ$3,0))*IF(OR(Q32&lt;$M$3,Q32&gt;$BU$36),0,INDEX($M$4:$N$10,WEEKDAY(Q32,2),(Q32&gt;=$M$3)*(Q32&lt;$N$3)+2*(Q32&gt;=$N$3)*(Q32&lt;=$BU$36))),ISERROR(MATCH(Q32,$AO$3:$AQ$3,0))*IF(OR(Q32&lt;$M$3,Q32&gt;$B$11),0,INDEX($M$4:$N$10,WEEKDAY(Q32,2),(Q32&gt;=$M$3)*(Q32&lt;$N$3)+2*(Q32&gt;=$N$3)*(Q32&lt;=$BU$36))))</f>
        <v>0</v>
      </c>
      <c r="CB32" s="83"/>
      <c r="CC32" s="13" cm="1">
        <f t="array" ref="CC32">IF($B$11="",ISERROR(MATCH(S32,$AO$3:$AQ$3,0))*IF(OR(S32&lt;$M$3,S32&gt;$BU$36),0,INDEX($M$4:$N$10,WEEKDAY(S32,2),(S32&gt;=$M$3)*(S32&lt;$N$3)+2*(S32&gt;=$N$3)*(S32&lt;=$BU$36))),ISERROR(MATCH(S32,$AO$3:$AQ$3,0))*IF(OR(S32&lt;$M$3,S32&gt;$B$11),0,INDEX($M$4:$N$10,WEEKDAY(S32,2),(S32&gt;=$M$3)*(S32&lt;$N$3)+2*(S32&gt;=$N$3)*(S32&lt;=$BU$36))))</f>
        <v>0</v>
      </c>
      <c r="CD32" s="83"/>
      <c r="CE32" s="13" cm="1">
        <f t="array" ref="CE32">IF($B$11="",ISERROR(MATCH(U32,$AO$3:$AQ$3,0))*IF(OR(U32&lt;$M$3,U32&gt;$BU$36),0,INDEX($M$4:$N$10,WEEKDAY(U32,2),(U32&gt;=$M$3)*(U32&lt;$N$3)+2*(U32&gt;=$N$3)*(U32&lt;=$BU$36))),ISERROR(MATCH(U32,$AO$3:$AQ$3,0))*IF(OR(U32&lt;$M$3,U32&gt;$B$11),0,INDEX($M$4:$N$10,WEEKDAY(U32,2),(U32&gt;=$M$3)*(U32&lt;$N$3)+2*(U32&gt;=$N$3)*(U32&lt;=$BU$36))))</f>
        <v>4</v>
      </c>
      <c r="CF32" s="83"/>
      <c r="CG32" s="13" cm="1">
        <f t="array" ref="CG32">IF($B$11="",ISERROR(MATCH(W32,$AO$3:$AQ$3,0))*IF(OR(W32&lt;$M$3,W32&gt;$BU$36),0,INDEX($M$4:$N$10,WEEKDAY(W32,2),(W32&gt;=$M$3)*(W32&lt;$N$3)+2*(W32&gt;=$N$3)*(W32&lt;=$BU$36))),ISERROR(MATCH(W32,$AO$3:$AQ$3,0))*IF(OR(W32&lt;$M$3,W32&gt;$B$11),0,INDEX($M$4:$N$10,WEEKDAY(W32,2),(W32&gt;=$M$3)*(W32&lt;$N$3)+2*(W32&gt;=$N$3)*(W32&lt;=$BU$36))))</f>
        <v>0</v>
      </c>
      <c r="CH32" s="83"/>
      <c r="CI32" s="13" cm="1">
        <f t="array" ref="CI32">IF($B$11="",ISERROR(MATCH(Y32,$AO$3:$AQ$3,0))*IF(OR(Y32&lt;$M$3,Y32&gt;$BU$36),0,INDEX($M$4:$N$10,WEEKDAY(Y32,2),(Y32&gt;=$M$3)*(Y32&lt;$N$3)+2*(Y32&gt;=$N$3)*(Y32&lt;=$BU$36))),ISERROR(MATCH(Y32,$AO$3:$AQ$3,0))*IF(OR(Y32&lt;$M$3,Y32&gt;$B$11),0,INDEX($M$4:$N$10,WEEKDAY(Y32,2),(Y32&gt;=$M$3)*(Y32&lt;$N$3)+2*(Y32&gt;=$N$3)*(Y32&lt;=$BU$36))))</f>
        <v>4</v>
      </c>
      <c r="CJ32" s="83"/>
      <c r="CK32" s="13" cm="1">
        <f t="array" ref="CK32">IF($B$11="",ISERROR(MATCH(AA32,$AO$3:$AQ$3,0))*IF(OR(AA32&lt;$M$3,AA32&gt;$BU$36),0,INDEX($M$4:$N$10,WEEKDAY(AA32,2),(AA32&gt;=$M$3)*(AA32&lt;$N$3)+2*(AA32&gt;=$N$3)*(AA32&lt;=$BU$36))),ISERROR(MATCH(AA32,$AO$3:$AQ$3,0))*IF(OR(AA32&lt;$M$3,AA32&gt;$B$11),0,INDEX($M$4:$N$10,WEEKDAY(AA32,2),(AA32&gt;=$M$3)*(AA32&lt;$N$3)+2*(AA32&gt;=$N$3)*(AA32&lt;=$BU$36))))</f>
        <v>0</v>
      </c>
      <c r="CL32" s="83"/>
      <c r="CM32" s="13" cm="1">
        <f t="array" ref="CM32">IF($B$11="",ISERROR(MATCH(AC32,$AO$3:$AQ$3,0))*IF(OR(AC32&lt;$M$3,AC32&gt;$BU$36),0,INDEX($M$4:$N$10,WEEKDAY(AC32,2),(AC32&gt;=$M$3)*(AC32&lt;$N$3)+2*(AC32&gt;=$N$3)*(AC32&lt;=$BU$36))),ISERROR(MATCH(AC32,$AO$3:$AQ$3,0))*IF(OR(AC32&lt;$M$3,AC32&gt;$B$11),0,INDEX($M$4:$N$10,WEEKDAY(AC32,2),(AC32&gt;=$M$3)*(AC32&lt;$N$3)+2*(AC32&gt;=$N$3)*(AC32&lt;=$BU$36))))</f>
        <v>0</v>
      </c>
      <c r="CN32" s="83"/>
      <c r="CO32" s="13" cm="1">
        <f t="array" ref="CO32">IF($B$11="",ISERROR(MATCH(AE32,$AO$3:$AQ$3,0))*IF(OR(AE32&lt;$M$3,AE32&gt;$BU$36),0,INDEX($M$4:$N$10,WEEKDAY(AE32,2),(AE32&gt;=$M$3)*(AE32&lt;$N$3)+2*(AE32&gt;=$N$3)*(AE32&lt;=$BU$36))),ISERROR(MATCH(AE32,$AO$3:$AQ$3,0))*IF(OR(AE32&lt;$M$3,AE32&gt;$B$11),0,INDEX($M$4:$N$10,WEEKDAY(AE32,2),(AE32&gt;=$M$3)*(AE32&lt;$N$3)+2*(AE32&gt;=$N$3)*(AE32&lt;=$BU$36))))</f>
        <v>4</v>
      </c>
      <c r="CP32" s="83"/>
      <c r="CQ32" s="13" cm="1">
        <f t="array" ref="CQ32">IF($B$11="",ISERROR(MATCH(AG32,$AO$3:$AQ$3,0))*IF(OR(AG32&lt;$M$3,AG32&gt;$BU$36),0,INDEX($M$4:$N$10,WEEKDAY(AG32,2),(AG32&gt;=$M$3)*(AG32&lt;$N$3)+2*(AG32&gt;=$N$3)*(AG32&lt;=$BU$36))),ISERROR(MATCH(AG32,$AO$3:$AQ$3,0))*IF(OR(AG32&lt;$M$3,AG32&gt;$B$11),0,INDEX($M$4:$N$10,WEEKDAY(AG32,2),(AG32&gt;=$M$3)*(AG32&lt;$N$3)+2*(AG32&gt;=$N$3)*(AG32&lt;=$BU$36))))</f>
        <v>0</v>
      </c>
      <c r="CR32" s="83"/>
      <c r="CS32" s="13" cm="1">
        <f t="array" ref="CS32">IF($B$11="",ISERROR(MATCH(AI32,$AO$3:$AQ$3,0))*IF(OR(AI32&lt;$M$3,AI32&gt;$BU$36),0,INDEX($M$4:$N$10,WEEKDAY(AI32,2),(AI32&gt;=$M$3)*(AI32&lt;$N$3)+2*(AI32&gt;=$N$3)*(AI32&lt;=$BU$36))),ISERROR(MATCH(AI32,$AO$3:$AQ$3,0))*IF(OR(AI32&lt;$M$3,AI32&gt;$BU$36),0,INDEX($M$4:$N$10,WEEKDAY(AI32,2),(AI32&gt;=$M$3)*(AI32&lt;$N$3)+2*(AI32&gt;=$N$3)*(AI32&lt;=$BU$36))))</f>
        <v>4</v>
      </c>
      <c r="CT32" s="83"/>
      <c r="CU32" s="13" cm="1">
        <f t="array" ref="CU32">IF($B$11="",ISERROR(MATCH(AK32,$AO$3:$AQ$3,0))*IF(OR(AK32&lt;$M$3,AK32&gt;$BU$36),0,INDEX($M$4:$N$10,WEEKDAY(AK32,2),(AK32&gt;=$M$3)*(AK32&lt;$N$3)+2*(AK32&gt;=$N$3)*(AK32&lt;=$BU$36))),ISERROR(MATCH(AK32,$AO$3:$AQ$3,0))*IF(OR(AK32&lt;$M$3,AK32&gt;$B$11),0,INDEX($M$4:$N$10,WEEKDAY(AK32,2),(AK32&gt;=$M$3)*(AK32&lt;$N$3)+2*(AK32&gt;=$N$3)*(AK32&lt;=$BU$36))))</f>
        <v>0</v>
      </c>
      <c r="CV32" s="83"/>
      <c r="CW32" s="13" cm="1">
        <f t="array" ref="CW32">IF($B$11="",ISERROR(MATCH(AM32,$AO$3:$AQ$3,0))*IF(OR(AM32&lt;$M$3,AM32&gt;$BU$36),0,INDEX($M$4:$N$10,WEEKDAY(AM32,2),(AM32&gt;=$M$3)*(AM32&lt;$N$3)+2*(AM32&gt;=$N$3)*(AM32&lt;=$BU$36))),ISERROR(MATCH(AM32,$AO$3:$AQ$3,0))*IF(OR(AM32&lt;$M$3,AM32&gt;$B$11),0,INDEX($M$4:$N$10,WEEKDAY(AM32,2),(AM32&gt;=$M$3)*(AM32&lt;$N$3)+2*(AM32&gt;=$N$3)*(AM32&lt;=$BU$36))))</f>
        <v>0</v>
      </c>
      <c r="CX32" s="84"/>
    </row>
    <row r="33" spans="1:75" ht="14.45" customHeight="1" x14ac:dyDescent="0.25">
      <c r="E33" s="289"/>
      <c r="F33" s="289"/>
      <c r="G33" s="289"/>
      <c r="H33" s="91"/>
      <c r="I33" s="91"/>
      <c r="J33" s="91"/>
      <c r="K33" s="91"/>
      <c r="L33" s="91"/>
      <c r="M33" s="91"/>
      <c r="N33" s="44"/>
      <c r="O33" s="91"/>
      <c r="P33" s="91"/>
      <c r="Q33" s="91"/>
    </row>
    <row r="34" spans="1:75" ht="14.45" customHeight="1" x14ac:dyDescent="0.25">
      <c r="A34" s="45" t="s">
        <v>66</v>
      </c>
      <c r="B34" s="46"/>
      <c r="C34" s="46"/>
      <c r="D34" s="290" t="s">
        <v>67</v>
      </c>
      <c r="E34" s="291"/>
      <c r="F34" s="294" t="s">
        <v>68</v>
      </c>
      <c r="G34" s="295"/>
      <c r="H34" s="295"/>
      <c r="I34" s="295"/>
      <c r="J34" s="296" t="s">
        <v>71</v>
      </c>
      <c r="K34" s="297"/>
      <c r="L34" s="252" t="s">
        <v>93</v>
      </c>
      <c r="M34" s="252"/>
      <c r="N34" s="252"/>
      <c r="O34" s="252"/>
      <c r="P34" s="252"/>
      <c r="Q34" s="252"/>
      <c r="R34" s="252"/>
      <c r="S34" s="300"/>
      <c r="T34" s="296" t="s">
        <v>71</v>
      </c>
      <c r="U34" s="297"/>
      <c r="V34" s="252" t="s">
        <v>72</v>
      </c>
      <c r="W34" s="252"/>
      <c r="X34" s="252"/>
      <c r="Y34" s="252"/>
      <c r="Z34" s="252"/>
      <c r="AA34" s="252"/>
      <c r="AB34" s="252"/>
      <c r="AC34" s="253"/>
      <c r="AD34" s="254" t="s">
        <v>71</v>
      </c>
      <c r="AE34" s="255"/>
      <c r="AF34" s="255" t="s">
        <v>73</v>
      </c>
      <c r="AG34" s="255"/>
      <c r="AH34" s="255"/>
      <c r="AI34" s="255"/>
      <c r="AJ34" s="255"/>
      <c r="AK34" s="255"/>
      <c r="AL34" s="255"/>
      <c r="AM34" s="258"/>
      <c r="AN34" s="259" t="s">
        <v>69</v>
      </c>
      <c r="AO34" s="260"/>
      <c r="AP34" s="263" t="s">
        <v>70</v>
      </c>
      <c r="AQ34" s="264"/>
      <c r="AR34" s="264"/>
      <c r="AS34" s="264"/>
      <c r="AT34" s="264"/>
      <c r="AU34" s="264"/>
      <c r="AV34" s="264"/>
      <c r="AW34" s="265"/>
      <c r="AZ34" s="266" t="s">
        <v>82</v>
      </c>
      <c r="BA34" s="267"/>
      <c r="BB34" s="268"/>
      <c r="BC34" s="266" t="s">
        <v>83</v>
      </c>
      <c r="BD34" s="267"/>
      <c r="BE34" s="268"/>
      <c r="BF34" s="282" t="s">
        <v>67</v>
      </c>
      <c r="BG34" s="283"/>
      <c r="BH34" s="266" t="s">
        <v>84</v>
      </c>
      <c r="BI34" s="268"/>
      <c r="BJ34" s="286" t="s">
        <v>57</v>
      </c>
      <c r="BK34" s="287"/>
      <c r="BL34" s="287"/>
      <c r="BR34" s="241" t="s">
        <v>94</v>
      </c>
      <c r="BS34" s="242"/>
      <c r="BT34" s="242"/>
      <c r="BU34" s="241" t="s">
        <v>95</v>
      </c>
      <c r="BV34" s="242"/>
      <c r="BW34" s="242"/>
    </row>
    <row r="35" spans="1:75" ht="14.45" customHeight="1" x14ac:dyDescent="0.25">
      <c r="A35" s="47" t="s">
        <v>55</v>
      </c>
      <c r="B35" s="245" t="s">
        <v>56</v>
      </c>
      <c r="C35" s="246"/>
      <c r="D35" s="292"/>
      <c r="E35" s="293"/>
      <c r="F35" s="247" t="s">
        <v>74</v>
      </c>
      <c r="G35" s="248"/>
      <c r="H35" s="249" t="s">
        <v>75</v>
      </c>
      <c r="I35" s="249"/>
      <c r="J35" s="298"/>
      <c r="K35" s="299"/>
      <c r="L35" s="250">
        <f>IF($I$13="","",$I$13)</f>
        <v>0.5</v>
      </c>
      <c r="M35" s="250"/>
      <c r="N35" s="250">
        <f>IF($K$13="","",$K$13)</f>
        <v>0.7</v>
      </c>
      <c r="O35" s="250"/>
      <c r="P35" s="244">
        <f>IF($M$13="","",$M$13)</f>
        <v>0.8</v>
      </c>
      <c r="Q35" s="244"/>
      <c r="R35" s="244" t="str">
        <f>IF($N$13="","",$N$13)</f>
        <v/>
      </c>
      <c r="S35" s="278"/>
      <c r="T35" s="298"/>
      <c r="U35" s="299"/>
      <c r="V35" s="250">
        <f>IF($I$13="","",$I$13)</f>
        <v>0.5</v>
      </c>
      <c r="W35" s="250"/>
      <c r="X35" s="251">
        <f>IF($K$13="","",$K$13)</f>
        <v>0.7</v>
      </c>
      <c r="Y35" s="251"/>
      <c r="Z35" s="244">
        <f>IF($M$13="","",$M$13)</f>
        <v>0.8</v>
      </c>
      <c r="AA35" s="244"/>
      <c r="AB35" s="244" t="str">
        <f>IF($N$13="","",$N$13)</f>
        <v/>
      </c>
      <c r="AC35" s="272"/>
      <c r="AD35" s="256"/>
      <c r="AE35" s="257"/>
      <c r="AF35" s="243">
        <f>IF($I$13="","",$I$13)</f>
        <v>0.5</v>
      </c>
      <c r="AG35" s="243"/>
      <c r="AH35" s="244">
        <f>IF($K$13="","",$K$13)</f>
        <v>0.7</v>
      </c>
      <c r="AI35" s="244"/>
      <c r="AJ35" s="244">
        <f>IF($M$13="","",$M$13)</f>
        <v>0.8</v>
      </c>
      <c r="AK35" s="244"/>
      <c r="AL35" s="244" t="str">
        <f>IF($N$13="","",$N$13)</f>
        <v/>
      </c>
      <c r="AM35" s="278"/>
      <c r="AN35" s="261"/>
      <c r="AO35" s="262"/>
      <c r="AP35" s="279">
        <f>IF($I$13="","",$I$13)</f>
        <v>0.5</v>
      </c>
      <c r="AQ35" s="279"/>
      <c r="AR35" s="280">
        <f>IF($K$13="","",$K$13)</f>
        <v>0.7</v>
      </c>
      <c r="AS35" s="281"/>
      <c r="AT35" s="273">
        <f>IF($M$13="","",$M$13)</f>
        <v>0.8</v>
      </c>
      <c r="AU35" s="273"/>
      <c r="AV35" s="273" t="str">
        <f>IF($N$13="","",$N$13)</f>
        <v/>
      </c>
      <c r="AW35" s="274"/>
      <c r="AZ35" s="269"/>
      <c r="BA35" s="270"/>
      <c r="BB35" s="271"/>
      <c r="BC35" s="269"/>
      <c r="BD35" s="270"/>
      <c r="BE35" s="271"/>
      <c r="BF35" s="284"/>
      <c r="BG35" s="285"/>
      <c r="BH35" s="269"/>
      <c r="BI35" s="271"/>
      <c r="BJ35" s="288"/>
      <c r="BK35" s="288"/>
      <c r="BL35" s="288"/>
      <c r="BM35" s="275" t="s">
        <v>61</v>
      </c>
      <c r="BN35" s="276"/>
      <c r="BO35" s="277"/>
      <c r="BR35" s="242"/>
      <c r="BS35" s="242"/>
      <c r="BT35" s="242"/>
      <c r="BU35" s="242"/>
      <c r="BV35" s="242"/>
      <c r="BW35" s="242"/>
    </row>
    <row r="36" spans="1:75" s="21" customFormat="1" ht="14.45" customHeight="1" x14ac:dyDescent="0.25">
      <c r="A36" s="48"/>
      <c r="B36" s="236"/>
      <c r="C36" s="237"/>
      <c r="D36" s="230" t="str">
        <f>IF(B36="","",B36-A36+1)</f>
        <v/>
      </c>
      <c r="E36" s="231"/>
      <c r="F36" s="230" t="str" cm="1">
        <f t="array" ref="F36">IF(B36="","",SUMPRODUCT(($Q$2:$AM$32&gt;=A36)*($Q$2:$AM$32&lt;=B36)*($AZ$2:$BV$32&gt;0)))</f>
        <v/>
      </c>
      <c r="G36" s="231"/>
      <c r="H36" s="232" t="str" cm="1">
        <f t="array" ref="H36">IF(B36="","",SUMPRODUCT(($Q$2:$AM$32&gt;=A36)*($Q$2:$AM$32&lt;=B36)*($AZ$2:$BV$32)))</f>
        <v/>
      </c>
      <c r="I36" s="232"/>
      <c r="J36" s="380" t="str">
        <f>IF(OR($B36="",$B$6=""),"",$BM36/$BJ36*$H36)</f>
        <v/>
      </c>
      <c r="K36" s="381"/>
      <c r="L36" s="381" t="str">
        <f>IF(OR($L$35="",$B$6=""),"",IF($B36="","",J36*$L$35))</f>
        <v/>
      </c>
      <c r="M36" s="381"/>
      <c r="N36" s="382" t="str">
        <f>IF(OR($N$35="",$B$6=""),"",IF($B36="","",J36*$N$35))</f>
        <v/>
      </c>
      <c r="O36" s="382"/>
      <c r="P36" s="381" t="str">
        <f>IF(OR($P$35="",$B$6=""),"",IF($B36="","",J36*$P$35))</f>
        <v/>
      </c>
      <c r="Q36" s="381"/>
      <c r="R36" s="381" t="str">
        <f>IF(OR($R$35="",$B$6=""),"",IF($B36="","",J36*$R$35))</f>
        <v/>
      </c>
      <c r="S36" s="383"/>
      <c r="T36" s="384" t="str">
        <f>IF(OR($B36="",$B$4=""),"",$BM36/$BF36*$D36)</f>
        <v/>
      </c>
      <c r="U36" s="385" t="e">
        <f>IF($D$4/$E$81*AU36*$E$12&lt;0.01,"",$D$4/$E$81*AU36*$E$12)</f>
        <v>#DIV/0!</v>
      </c>
      <c r="V36" s="386" t="str">
        <f>IF(OR($V$35="",$B$4=""),"",IF($B36="","",T36*$V$35))</f>
        <v/>
      </c>
      <c r="W36" s="385" t="e">
        <f>IF($D$4/$E$81*AW36*$E$12&lt;0.01,"",$D$4/$E$81*AW36*$E$12)</f>
        <v>#DIV/0!</v>
      </c>
      <c r="X36" s="387" t="str">
        <f>IF(OR($X$35="",$B$4=""),"",IF($B36="","",T36*$X$35))</f>
        <v/>
      </c>
      <c r="Y36" s="388"/>
      <c r="Z36" s="389" t="str">
        <f>IF(OR($Z$35="",$B$4=""),"",IF($B36="","",T36*$Z$35))</f>
        <v/>
      </c>
      <c r="AA36" s="390"/>
      <c r="AB36" s="389" t="str">
        <f>IF(OR($AB$35="",$B$4=""),"",IF($B36="","",T36*$AB$35))</f>
        <v/>
      </c>
      <c r="AC36" s="391"/>
      <c r="AD36" s="223" t="str">
        <f>IF(OR($B36="",$B$4=""),"",$BM36/30*$D36)</f>
        <v/>
      </c>
      <c r="AE36" s="219"/>
      <c r="AF36" s="218" t="str">
        <f>IF(OR($AF$35="",$B$4=""),"",IF($B36="","",AD36*$AF$35))</f>
        <v/>
      </c>
      <c r="AG36" s="219" t="e">
        <f>IF($D$4/$N$82*Y36*$E$12&lt;0.01,"",$D$4/$N$82*Y36*$E$12)</f>
        <v>#DIV/0!</v>
      </c>
      <c r="AH36" s="218" t="str">
        <f>IF(OR($AH$35="",$B$4=""),"",IF($B36="","",AD36*$AH$35))</f>
        <v/>
      </c>
      <c r="AI36" s="219"/>
      <c r="AJ36" s="218" t="str">
        <f>IF(OR($AJ$35="",$B$4=""),"",IF($B36="","",AD36*$AJ$35))</f>
        <v/>
      </c>
      <c r="AK36" s="219" t="e">
        <f>IF($D$4/$N$82*AC36*$E$12&lt;0.01,"",$D$4/$N$82*AC36*$E$12)</f>
        <v>#DIV/0!</v>
      </c>
      <c r="AL36" s="218" t="str">
        <f>IF(OR($AL$35="",$B$4=""),"",IF($B36="","",AD36*$AL$35))</f>
        <v/>
      </c>
      <c r="AM36" s="219" t="e">
        <f t="shared" ref="AM36:AM59" si="12">IF($D$4/$N$82*AE36*$E$12&lt;0.01,"",$D$4/$N$82*AE36*$E$12)</f>
        <v>#DIV/0!</v>
      </c>
      <c r="AN36" s="220" t="str">
        <f>IF(OR($B36="",$B$4=""),"",$BM36/$BH36*$F36)</f>
        <v/>
      </c>
      <c r="AO36" s="221"/>
      <c r="AP36" s="168" t="str">
        <f>IF(OR($AP$35="",$B$4=""),"",IF($B36="","",AN36*$AP$35))</f>
        <v/>
      </c>
      <c r="AQ36" s="169"/>
      <c r="AR36" s="168" t="str">
        <f>IF(OR($AR$35="",$B$4=""),"",IF($B36="","",AN36*$AR$35))</f>
        <v/>
      </c>
      <c r="AS36" s="170"/>
      <c r="AT36" s="168" t="str">
        <f>IF(OR($AT$35="",$B$4=""),"",IF($B36="","",AN36*$AT$35))</f>
        <v/>
      </c>
      <c r="AU36" s="170" t="e">
        <f>IF($D$4/$E$81*AN36*$E$12&lt;0.01,"",$D$4/$E$81*AN36*$E$12)</f>
        <v>#DIV/0!</v>
      </c>
      <c r="AV36" s="168" t="str">
        <f>IF(OR($AV$35="",$B$4=""),"",IF($B36="","",AN36*$AV$35))</f>
        <v/>
      </c>
      <c r="AW36" s="217" t="e">
        <f>IF($D$4/$E$81*#REF!*$E$12&lt;0.01,"",$D$4/$E$81*#REF!*$E$12)</f>
        <v>#DIV/0!</v>
      </c>
      <c r="AZ36" s="171" t="str">
        <f t="shared" ref="AZ36:AZ59" si="13">IF(B36="","",EOMONTH(A36,-1)+1)</f>
        <v/>
      </c>
      <c r="BA36" s="171"/>
      <c r="BB36" s="171"/>
      <c r="BC36" s="171" t="str">
        <f t="shared" ref="BC36:BC59" si="14">IF(B36="","",EOMONTH(A36,0))</f>
        <v/>
      </c>
      <c r="BD36" s="171"/>
      <c r="BE36" s="171"/>
      <c r="BF36" s="164" t="str">
        <f t="shared" ref="BF36:BF59" si="15">IF(B36="","",DAY(DATE(YEAR(A36),MONTH(A36)+1,1)-1))</f>
        <v/>
      </c>
      <c r="BG36" s="164"/>
      <c r="BH36" s="164" t="str" cm="1">
        <f t="array" ref="BH36">IF(B36="","",SUMPRODUCT(($Q$2:$AM$32&gt;=AZ36)*($Q$2:$AM$32&lt;=BC36)*($AZ$2:$BV$32&gt;0)))</f>
        <v/>
      </c>
      <c r="BI36" s="164"/>
      <c r="BJ36" s="165" t="str" cm="1">
        <f t="array" ref="BJ36">IF($D$4="",IF(BC36="","",SUMPRODUCT(($Q$2:$AM$32&gt;=AZ36)*($Q$2:$AM$32&lt;=BC36)*($CA$2:$CW$32))),IF(BC36="","",SUMPRODUCT(($Q$2:$AM$32&gt;=AZ36)*($Q$2:$AM$32&lt;=BC36)*($AZ$2:$BV$32))))</f>
        <v/>
      </c>
      <c r="BK36" s="166"/>
      <c r="BL36" s="167"/>
      <c r="BM36" s="163" t="str">
        <f>IF($B36="","",IF($D$4="",(MAX(MIN(EDATE(AZ36,1),$N$3)-MAX(AZ36,$M$3),0))/(EDATE(AZ36,1)-AZ36)*($D$6*$BJ36)+MAX(MIN(EDATE(AZ36,1),$BU$36)-MAX(AZ36,$N$3),0)/(EDATE(AZ36,1)-AZ36)*($D$7*$BJ36),(MAX(MIN(EDATE(AZ36,1),$N$3)-MAX(AZ36,$M$3),0))/(EDATE(AZ36,1)-AZ36)*($D$4+$H$4)+MAX(MIN(EDATE(AZ36,1),$BU$36)-MAX(AZ36,$N$3),0)/(EDATE(AZ36,1)-AZ36)*($D$5+$H$5)))</f>
        <v/>
      </c>
      <c r="BN36" s="163"/>
      <c r="BO36" s="163"/>
      <c r="BR36" s="171">
        <f>DATE(A1,1,1)</f>
        <v>44562</v>
      </c>
      <c r="BS36" s="164"/>
      <c r="BT36" s="164"/>
      <c r="BU36" s="171">
        <f>IF(ISBLANK(B11),DATE(A1,12,31)+1,B11+1)</f>
        <v>44927</v>
      </c>
      <c r="BV36" s="171"/>
      <c r="BW36" s="171"/>
    </row>
    <row r="37" spans="1:75" s="21" customFormat="1" ht="14.45" customHeight="1" x14ac:dyDescent="0.25">
      <c r="A37" s="49"/>
      <c r="B37" s="234"/>
      <c r="C37" s="235"/>
      <c r="D37" s="210" t="str">
        <f>IF(B37="","",B37-A37+1)</f>
        <v/>
      </c>
      <c r="E37" s="211"/>
      <c r="F37" s="210" t="str" cm="1">
        <f t="array" ref="F37">IF(B37="","",SUMPRODUCT(($Q$2:$AM$32&gt;=A37)*($Q$2:$AM$32&lt;=B37)*($AZ$2:$BV$32&gt;0)))</f>
        <v/>
      </c>
      <c r="G37" s="211"/>
      <c r="H37" s="212" t="str" cm="1">
        <f t="array" ref="H37">IF(B37="","",SUMPRODUCT(($Q$2:$AM$32&gt;=A37)*($Q$2:$AM$32&lt;=B37)*($AZ$2:$BV$32)))</f>
        <v/>
      </c>
      <c r="I37" s="212"/>
      <c r="J37" s="400" t="str">
        <f t="shared" ref="J37:J44" si="16">IF(OR($B37="",$B$6=""),"",$BM37/$BJ37*$H37)</f>
        <v/>
      </c>
      <c r="K37" s="401"/>
      <c r="L37" s="401" t="str">
        <f t="shared" ref="L37:L59" si="17">IF(OR($L$35="",$B$6=""),"",IF($B37="","",J37*$L$35))</f>
        <v/>
      </c>
      <c r="M37" s="401"/>
      <c r="N37" s="402" t="str">
        <f t="shared" ref="N37:N59" si="18">IF(OR($N$35="",$B$6=""),"",IF($B37="","",J37*$N$35))</f>
        <v/>
      </c>
      <c r="O37" s="402"/>
      <c r="P37" s="401" t="str">
        <f t="shared" ref="P37:P59" si="19">IF(OR($P$35="",$B$6=""),"",IF($B37="","",J37*$P$35))</f>
        <v/>
      </c>
      <c r="Q37" s="401"/>
      <c r="R37" s="401" t="str">
        <f t="shared" ref="R37:R59" si="20">IF(OR($R$35="",$B$6=""),"",IF($B37="","",J37*$R$35))</f>
        <v/>
      </c>
      <c r="S37" s="403"/>
      <c r="T37" s="392" t="str">
        <f t="shared" ref="T37:T58" si="21">IF(OR($B37="",$B$4=""),"",$BM37/$BF37*$D37)</f>
        <v/>
      </c>
      <c r="U37" s="393" t="e">
        <f t="shared" ref="U37:U58" si="22">IF($D$4/$E$81*AU37*$E$12&lt;0.01,"",$D$4/$E$81*AU37*$E$12)</f>
        <v>#DIV/0!</v>
      </c>
      <c r="V37" s="394" t="str">
        <f t="shared" ref="V37:V59" si="23">IF(OR($V$35="",$B$4=""),"",IF($B37="","",T37*$V$35))</f>
        <v/>
      </c>
      <c r="W37" s="393" t="e">
        <f t="shared" ref="W37:W59" si="24">IF($D$4/$E$81*AW37*$E$12&lt;0.01,"",$D$4/$E$81*AW37*$E$12)</f>
        <v>#DIV/0!</v>
      </c>
      <c r="X37" s="395" t="str">
        <f t="shared" ref="X37:X59" si="25">IF(OR($X$35="",$B$4=""),"",IF($B37="","",T37*$X$35))</f>
        <v/>
      </c>
      <c r="Y37" s="396"/>
      <c r="Z37" s="397" t="str">
        <f t="shared" ref="Z37:Z59" si="26">IF(OR($Z$35="",$B$4=""),"",IF($B37="","",T37*$Z$35))</f>
        <v/>
      </c>
      <c r="AA37" s="398"/>
      <c r="AB37" s="397" t="str">
        <f t="shared" ref="AB37:AB59" si="27">IF(OR($AB$35="",$B$4=""),"",IF($B37="","",T37*$AB$35))</f>
        <v/>
      </c>
      <c r="AC37" s="399"/>
      <c r="AD37" s="207" t="str">
        <f t="shared" ref="AD37:AD59" si="28">IF(OR($B37="",$B$4=""),"",$BM37/30*$D37)</f>
        <v/>
      </c>
      <c r="AE37" s="175"/>
      <c r="AF37" s="174" t="str">
        <f t="shared" ref="AF37:AF59" si="29">IF(OR($AF$35="",$B$4=""),"",IF($B37="","",AD37*$AF$35))</f>
        <v/>
      </c>
      <c r="AG37" s="175" t="e">
        <f t="shared" ref="AG37:AG59" si="30">IF($D$4/$N$82*Y37*$E$12&lt;0.01,"",$D$4/$N$82*Y37*$E$12)</f>
        <v>#DIV/0!</v>
      </c>
      <c r="AH37" s="174" t="str">
        <f t="shared" ref="AH37:AH59" si="31">IF(OR($AH$35="",$B$4=""),"",IF($B37="","",AD37*$AH$35))</f>
        <v/>
      </c>
      <c r="AI37" s="175"/>
      <c r="AJ37" s="174" t="str">
        <f t="shared" ref="AJ37:AJ59" si="32">IF(OR($AJ$35="",$B$4=""),"",IF($B37="","",AD37*$AJ$35))</f>
        <v/>
      </c>
      <c r="AK37" s="175" t="e">
        <f t="shared" ref="AK37:AK59" si="33">IF($D$4/$N$82*AC37*$E$12&lt;0.01,"",$D$4/$N$82*AC37*$E$12)</f>
        <v>#DIV/0!</v>
      </c>
      <c r="AL37" s="174" t="str">
        <f t="shared" ref="AL37:AL59" si="34">IF(OR($AL$35="",$B$4=""),"",IF($B37="","",AD37*$AL$35))</f>
        <v/>
      </c>
      <c r="AM37" s="175" t="e">
        <f t="shared" si="12"/>
        <v>#DIV/0!</v>
      </c>
      <c r="AN37" s="202" t="str">
        <f t="shared" ref="AN37:AN59" si="35">IF(OR($B37="",$B$4=""),"",$BM37/$BH37*$F37)</f>
        <v/>
      </c>
      <c r="AO37" s="203"/>
      <c r="AP37" s="172" t="str">
        <f t="shared" ref="AP37:AP59" si="36">IF(OR($AP$35="",$B$4=""),"",IF($B37="","",AN37*$AP$35))</f>
        <v/>
      </c>
      <c r="AQ37" s="204"/>
      <c r="AR37" s="172" t="str">
        <f t="shared" ref="AR37:AR59" si="37">IF(OR($AR$35="",$B$4=""),"",IF($B37="","",AN37*$AR$35))</f>
        <v/>
      </c>
      <c r="AS37" s="201"/>
      <c r="AT37" s="172" t="str">
        <f t="shared" ref="AT37:AT59" si="38">IF(OR($AT$35="",$B$4=""),"",IF($B37="","",AN37*$AT$35))</f>
        <v/>
      </c>
      <c r="AU37" s="201" t="e">
        <f t="shared" ref="AU37:AU59" si="39">IF($D$4/$E$81*AN37*$E$12&lt;0.01,"",$D$4/$E$81*AN37*$E$12)</f>
        <v>#DIV/0!</v>
      </c>
      <c r="AV37" s="172" t="str">
        <f t="shared" ref="AV37:AV59" si="40">IF(OR($AV$35="",$B$4=""),"",IF($B37="","",AN37*$AV$35))</f>
        <v/>
      </c>
      <c r="AW37" s="173" t="e">
        <f>IF($D$4/$E$81*#REF!*$E$12&lt;0.01,"",$D$4/$E$81*#REF!*$E$12)</f>
        <v>#DIV/0!</v>
      </c>
      <c r="AZ37" s="171" t="str">
        <f t="shared" si="13"/>
        <v/>
      </c>
      <c r="BA37" s="171"/>
      <c r="BB37" s="171"/>
      <c r="BC37" s="171" t="str">
        <f t="shared" si="14"/>
        <v/>
      </c>
      <c r="BD37" s="171"/>
      <c r="BE37" s="171"/>
      <c r="BF37" s="164" t="str">
        <f t="shared" si="15"/>
        <v/>
      </c>
      <c r="BG37" s="164"/>
      <c r="BH37" s="164" t="str" cm="1">
        <f t="array" ref="BH37">IF(B37="","",SUMPRODUCT(($Q$2:$AM$32&gt;=AZ37)*($Q$2:$AM$32&lt;=BC37)*($AZ$2:$BV$32&gt;0)))</f>
        <v/>
      </c>
      <c r="BI37" s="164"/>
      <c r="BJ37" s="165" t="str" cm="1">
        <f t="array" ref="BJ37">IF($D$4="",IF(BC37="","",SUMPRODUCT(($Q$2:$AM$32&gt;=AZ37)*($Q$2:$AM$32&lt;=BC37)*($CA$2:$CW$32))),IF(BC37="","",SUMPRODUCT(($Q$2:$AM$32&gt;=AZ37)*($Q$2:$AM$32&lt;=BC37)*($AZ$2:$BV$32))))</f>
        <v/>
      </c>
      <c r="BK37" s="166"/>
      <c r="BL37" s="167"/>
      <c r="BM37" s="163" t="str">
        <f t="shared" ref="BM37:BM59" si="41">IF($B37="","",IF($D$4="",(MAX(MIN(EDATE(AZ37,1),$N$3)-MAX(AZ37,$M$3),0))/(EDATE(AZ37,1)-AZ37)*($D$6*$BJ37)+MAX(MIN(EDATE(AZ37,1),$BU$36)-MAX(AZ37,$N$3),0)/(EDATE(AZ37,1)-AZ37)*($D$7*$BJ37),(MAX(MIN(EDATE(AZ37,1),$N$3)-MAX(AZ37,$M$3),0))/(EDATE(AZ37,1)-AZ37)*($D$4+$H$4)+MAX(MIN(EDATE(AZ37,1),$BU$36)-MAX(AZ37,$N$3),0)/(EDATE(AZ37,1)-AZ37)*($D$5+$H$5)))</f>
        <v/>
      </c>
      <c r="BN37" s="163"/>
      <c r="BO37" s="163"/>
      <c r="BU37" s="74"/>
      <c r="BV37" s="74"/>
      <c r="BW37" s="74"/>
    </row>
    <row r="38" spans="1:75" s="21" customFormat="1" ht="14.45" customHeight="1" x14ac:dyDescent="0.25">
      <c r="A38" s="50"/>
      <c r="B38" s="228"/>
      <c r="C38" s="229"/>
      <c r="D38" s="230" t="str">
        <f>IF(B38="","",B38-A38+1)</f>
        <v/>
      </c>
      <c r="E38" s="231"/>
      <c r="F38" s="230" t="str" cm="1">
        <f t="array" ref="F38">IF(B38="","",SUMPRODUCT(($Q$2:$AM$32&gt;=A38)*($Q$2:$AM$32&lt;=B38)*($AZ$2:$BV$32&gt;0)))</f>
        <v/>
      </c>
      <c r="G38" s="231"/>
      <c r="H38" s="232" t="str" cm="1">
        <f t="array" ref="H38">IF(B38="","",SUMPRODUCT(($Q$2:$AM$32&gt;=A38)*($Q$2:$AM$32&lt;=B38)*($AZ$2:$BV$32)))</f>
        <v/>
      </c>
      <c r="I38" s="232"/>
      <c r="J38" s="380" t="str">
        <f t="shared" si="16"/>
        <v/>
      </c>
      <c r="K38" s="381"/>
      <c r="L38" s="381" t="str">
        <f t="shared" si="17"/>
        <v/>
      </c>
      <c r="M38" s="381"/>
      <c r="N38" s="382" t="str">
        <f t="shared" si="18"/>
        <v/>
      </c>
      <c r="O38" s="382"/>
      <c r="P38" s="381" t="str">
        <f t="shared" si="19"/>
        <v/>
      </c>
      <c r="Q38" s="381"/>
      <c r="R38" s="381" t="str">
        <f t="shared" si="20"/>
        <v/>
      </c>
      <c r="S38" s="383"/>
      <c r="T38" s="384" t="str">
        <f t="shared" si="21"/>
        <v/>
      </c>
      <c r="U38" s="385" t="e">
        <f t="shared" si="22"/>
        <v>#DIV/0!</v>
      </c>
      <c r="V38" s="386" t="str">
        <f t="shared" si="23"/>
        <v/>
      </c>
      <c r="W38" s="385" t="e">
        <f t="shared" si="24"/>
        <v>#DIV/0!</v>
      </c>
      <c r="X38" s="387" t="str">
        <f t="shared" si="25"/>
        <v/>
      </c>
      <c r="Y38" s="388"/>
      <c r="Z38" s="389" t="str">
        <f t="shared" si="26"/>
        <v/>
      </c>
      <c r="AA38" s="390"/>
      <c r="AB38" s="389" t="str">
        <f t="shared" si="27"/>
        <v/>
      </c>
      <c r="AC38" s="391"/>
      <c r="AD38" s="223" t="str">
        <f t="shared" si="28"/>
        <v/>
      </c>
      <c r="AE38" s="219"/>
      <c r="AF38" s="218" t="str">
        <f t="shared" si="29"/>
        <v/>
      </c>
      <c r="AG38" s="219" t="e">
        <f t="shared" si="30"/>
        <v>#DIV/0!</v>
      </c>
      <c r="AH38" s="218" t="str">
        <f t="shared" si="31"/>
        <v/>
      </c>
      <c r="AI38" s="219"/>
      <c r="AJ38" s="218" t="str">
        <f t="shared" si="32"/>
        <v/>
      </c>
      <c r="AK38" s="219" t="e">
        <f t="shared" si="33"/>
        <v>#DIV/0!</v>
      </c>
      <c r="AL38" s="218" t="str">
        <f t="shared" si="34"/>
        <v/>
      </c>
      <c r="AM38" s="219" t="e">
        <f t="shared" si="12"/>
        <v>#DIV/0!</v>
      </c>
      <c r="AN38" s="220" t="str">
        <f t="shared" si="35"/>
        <v/>
      </c>
      <c r="AO38" s="221"/>
      <c r="AP38" s="168" t="str">
        <f t="shared" si="36"/>
        <v/>
      </c>
      <c r="AQ38" s="169"/>
      <c r="AR38" s="168" t="str">
        <f t="shared" si="37"/>
        <v/>
      </c>
      <c r="AS38" s="170"/>
      <c r="AT38" s="168" t="str">
        <f t="shared" si="38"/>
        <v/>
      </c>
      <c r="AU38" s="170" t="e">
        <f t="shared" si="39"/>
        <v>#DIV/0!</v>
      </c>
      <c r="AV38" s="168" t="str">
        <f t="shared" si="40"/>
        <v/>
      </c>
      <c r="AW38" s="217" t="e">
        <f>IF($D$4/$E$81*#REF!*$E$12&lt;0.01,"",$D$4/$E$81*#REF!*$E$12)</f>
        <v>#DIV/0!</v>
      </c>
      <c r="AZ38" s="171" t="str">
        <f t="shared" si="13"/>
        <v/>
      </c>
      <c r="BA38" s="171"/>
      <c r="BB38" s="171"/>
      <c r="BC38" s="171" t="str">
        <f t="shared" si="14"/>
        <v/>
      </c>
      <c r="BD38" s="171"/>
      <c r="BE38" s="171"/>
      <c r="BF38" s="164" t="str">
        <f t="shared" si="15"/>
        <v/>
      </c>
      <c r="BG38" s="164"/>
      <c r="BH38" s="164" t="str" cm="1">
        <f t="array" ref="BH38">IF(B38="","",SUMPRODUCT(($Q$2:$AM$32&gt;=AZ38)*($Q$2:$AM$32&lt;=BC38)*($AZ$2:$BV$32&gt;0)))</f>
        <v/>
      </c>
      <c r="BI38" s="164"/>
      <c r="BJ38" s="165" t="str" cm="1">
        <f t="array" ref="BJ38">IF($D$4="",IF(BC38="","",SUMPRODUCT(($Q$2:$AM$32&gt;=AZ38)*($Q$2:$AM$32&lt;=BC38)*($CA$2:$CW$32))),IF(BC38="","",SUMPRODUCT(($Q$2:$AM$32&gt;=AZ38)*($Q$2:$AM$32&lt;=BC38)*($AZ$2:$BV$32))))</f>
        <v/>
      </c>
      <c r="BK38" s="166"/>
      <c r="BL38" s="167"/>
      <c r="BM38" s="163" t="str">
        <f t="shared" si="41"/>
        <v/>
      </c>
      <c r="BN38" s="163"/>
      <c r="BO38" s="163"/>
      <c r="BR38" s="241" t="s">
        <v>98</v>
      </c>
      <c r="BS38" s="242"/>
      <c r="BT38" s="242"/>
      <c r="BU38" s="75"/>
    </row>
    <row r="39" spans="1:75" s="21" customFormat="1" ht="14.45" customHeight="1" x14ac:dyDescent="0.25">
      <c r="A39" s="51"/>
      <c r="B39" s="208"/>
      <c r="C39" s="209"/>
      <c r="D39" s="210" t="str">
        <f t="shared" ref="D39:D59" si="42">IF(B39="","",B39-A39+1)</f>
        <v/>
      </c>
      <c r="E39" s="211"/>
      <c r="F39" s="210" t="str" cm="1">
        <f t="array" ref="F39">IF(B39="","",SUMPRODUCT(($Q$2:$AM$32&gt;=A39)*($Q$2:$AM$32&lt;=B39)*($AZ$2:$BV$32&gt;0)))</f>
        <v/>
      </c>
      <c r="G39" s="211"/>
      <c r="H39" s="212" t="str" cm="1">
        <f t="array" ref="H39">IF(B39="","",SUMPRODUCT(($Q$2:$AM$32&gt;=A39)*($Q$2:$AM$32&lt;=B39)*($AZ$2:$BV$32)))</f>
        <v/>
      </c>
      <c r="I39" s="212"/>
      <c r="J39" s="400" t="str">
        <f t="shared" si="16"/>
        <v/>
      </c>
      <c r="K39" s="401"/>
      <c r="L39" s="401" t="str">
        <f t="shared" si="17"/>
        <v/>
      </c>
      <c r="M39" s="401"/>
      <c r="N39" s="402" t="str">
        <f t="shared" si="18"/>
        <v/>
      </c>
      <c r="O39" s="402"/>
      <c r="P39" s="401" t="str">
        <f t="shared" si="19"/>
        <v/>
      </c>
      <c r="Q39" s="401"/>
      <c r="R39" s="401" t="str">
        <f t="shared" si="20"/>
        <v/>
      </c>
      <c r="S39" s="403"/>
      <c r="T39" s="392" t="str">
        <f t="shared" si="21"/>
        <v/>
      </c>
      <c r="U39" s="393" t="e">
        <f t="shared" si="22"/>
        <v>#DIV/0!</v>
      </c>
      <c r="V39" s="394" t="str">
        <f t="shared" si="23"/>
        <v/>
      </c>
      <c r="W39" s="393" t="e">
        <f t="shared" si="24"/>
        <v>#DIV/0!</v>
      </c>
      <c r="X39" s="395" t="str">
        <f t="shared" si="25"/>
        <v/>
      </c>
      <c r="Y39" s="396"/>
      <c r="Z39" s="397" t="str">
        <f t="shared" si="26"/>
        <v/>
      </c>
      <c r="AA39" s="398"/>
      <c r="AB39" s="397" t="str">
        <f t="shared" si="27"/>
        <v/>
      </c>
      <c r="AC39" s="399"/>
      <c r="AD39" s="207" t="str">
        <f t="shared" si="28"/>
        <v/>
      </c>
      <c r="AE39" s="175"/>
      <c r="AF39" s="174" t="str">
        <f t="shared" si="29"/>
        <v/>
      </c>
      <c r="AG39" s="175" t="e">
        <f t="shared" si="30"/>
        <v>#DIV/0!</v>
      </c>
      <c r="AH39" s="174" t="str">
        <f t="shared" si="31"/>
        <v/>
      </c>
      <c r="AI39" s="175"/>
      <c r="AJ39" s="174" t="str">
        <f t="shared" si="32"/>
        <v/>
      </c>
      <c r="AK39" s="175" t="e">
        <f t="shared" si="33"/>
        <v>#DIV/0!</v>
      </c>
      <c r="AL39" s="174" t="str">
        <f t="shared" si="34"/>
        <v/>
      </c>
      <c r="AM39" s="175" t="e">
        <f t="shared" si="12"/>
        <v>#DIV/0!</v>
      </c>
      <c r="AN39" s="202" t="str">
        <f t="shared" si="35"/>
        <v/>
      </c>
      <c r="AO39" s="203"/>
      <c r="AP39" s="172" t="str">
        <f t="shared" si="36"/>
        <v/>
      </c>
      <c r="AQ39" s="204"/>
      <c r="AR39" s="172" t="str">
        <f t="shared" si="37"/>
        <v/>
      </c>
      <c r="AS39" s="201"/>
      <c r="AT39" s="172" t="str">
        <f t="shared" si="38"/>
        <v/>
      </c>
      <c r="AU39" s="201" t="e">
        <f t="shared" si="39"/>
        <v>#DIV/0!</v>
      </c>
      <c r="AV39" s="172" t="str">
        <f t="shared" si="40"/>
        <v/>
      </c>
      <c r="AW39" s="173" t="e">
        <f>IF($D$4/$E$81*#REF!*$E$12&lt;0.01,"",$D$4/$E$81*#REF!*$E$12)</f>
        <v>#DIV/0!</v>
      </c>
      <c r="AZ39" s="171" t="str">
        <f t="shared" si="13"/>
        <v/>
      </c>
      <c r="BA39" s="171"/>
      <c r="BB39" s="171"/>
      <c r="BC39" s="171" t="str">
        <f t="shared" si="14"/>
        <v/>
      </c>
      <c r="BD39" s="171"/>
      <c r="BE39" s="171"/>
      <c r="BF39" s="164" t="str">
        <f t="shared" si="15"/>
        <v/>
      </c>
      <c r="BG39" s="164"/>
      <c r="BH39" s="164" t="str" cm="1">
        <f t="array" ref="BH39">IF(B39="","",SUMPRODUCT(($Q$2:$AM$32&gt;=AZ39)*($Q$2:$AM$32&lt;=BC39)*($AZ$2:$BV$32&gt;0)))</f>
        <v/>
      </c>
      <c r="BI39" s="164"/>
      <c r="BJ39" s="165" t="str" cm="1">
        <f t="array" ref="BJ39">IF($D$4="",IF(BC39="","",SUMPRODUCT(($Q$2:$AM$32&gt;=AZ39)*($Q$2:$AM$32&lt;=BC39)*($CA$2:$CW$32))),IF(BC39="","",SUMPRODUCT(($Q$2:$AM$32&gt;=AZ39)*($Q$2:$AM$32&lt;=BC39)*($AZ$2:$BV$32))))</f>
        <v/>
      </c>
      <c r="BK39" s="166"/>
      <c r="BL39" s="167"/>
      <c r="BM39" s="163" t="str">
        <f t="shared" si="41"/>
        <v/>
      </c>
      <c r="BN39" s="163"/>
      <c r="BO39" s="163"/>
      <c r="BR39" s="242"/>
      <c r="BS39" s="242"/>
      <c r="BT39" s="242"/>
    </row>
    <row r="40" spans="1:75" s="21" customFormat="1" ht="14.45" customHeight="1" x14ac:dyDescent="0.25">
      <c r="A40" s="48"/>
      <c r="B40" s="236"/>
      <c r="C40" s="237"/>
      <c r="D40" s="230" t="str">
        <f t="shared" si="42"/>
        <v/>
      </c>
      <c r="E40" s="231"/>
      <c r="F40" s="230" t="str" cm="1">
        <f t="array" ref="F40">IF(B40="","",SUMPRODUCT(($Q$2:$AM$32&gt;=A40)*($Q$2:$AM$32&lt;=B40)*($AZ$2:$BV$32&gt;0)))</f>
        <v/>
      </c>
      <c r="G40" s="231"/>
      <c r="H40" s="232" t="str" cm="1">
        <f t="array" ref="H40">IF(B40="","",SUMPRODUCT(($Q$2:$AM$32&gt;=A40)*($Q$2:$AM$32&lt;=B40)*($AZ$2:$BV$32)))</f>
        <v/>
      </c>
      <c r="I40" s="232"/>
      <c r="J40" s="380" t="str">
        <f t="shared" si="16"/>
        <v/>
      </c>
      <c r="K40" s="381"/>
      <c r="L40" s="381" t="str">
        <f t="shared" si="17"/>
        <v/>
      </c>
      <c r="M40" s="381"/>
      <c r="N40" s="382" t="str">
        <f t="shared" si="18"/>
        <v/>
      </c>
      <c r="O40" s="382"/>
      <c r="P40" s="381" t="str">
        <f t="shared" si="19"/>
        <v/>
      </c>
      <c r="Q40" s="381"/>
      <c r="R40" s="381" t="str">
        <f t="shared" si="20"/>
        <v/>
      </c>
      <c r="S40" s="383"/>
      <c r="T40" s="384" t="str">
        <f t="shared" si="21"/>
        <v/>
      </c>
      <c r="U40" s="385" t="e">
        <f t="shared" si="22"/>
        <v>#DIV/0!</v>
      </c>
      <c r="V40" s="386" t="str">
        <f t="shared" si="23"/>
        <v/>
      </c>
      <c r="W40" s="385" t="e">
        <f t="shared" si="24"/>
        <v>#DIV/0!</v>
      </c>
      <c r="X40" s="387" t="str">
        <f t="shared" si="25"/>
        <v/>
      </c>
      <c r="Y40" s="388"/>
      <c r="Z40" s="389" t="str">
        <f t="shared" si="26"/>
        <v/>
      </c>
      <c r="AA40" s="390"/>
      <c r="AB40" s="389" t="str">
        <f t="shared" si="27"/>
        <v/>
      </c>
      <c r="AC40" s="391"/>
      <c r="AD40" s="223" t="str">
        <f t="shared" si="28"/>
        <v/>
      </c>
      <c r="AE40" s="219"/>
      <c r="AF40" s="218" t="str">
        <f t="shared" si="29"/>
        <v/>
      </c>
      <c r="AG40" s="219" t="e">
        <f t="shared" si="30"/>
        <v>#DIV/0!</v>
      </c>
      <c r="AH40" s="218" t="str">
        <f t="shared" si="31"/>
        <v/>
      </c>
      <c r="AI40" s="219"/>
      <c r="AJ40" s="218" t="str">
        <f t="shared" si="32"/>
        <v/>
      </c>
      <c r="AK40" s="219" t="e">
        <f t="shared" si="33"/>
        <v>#DIV/0!</v>
      </c>
      <c r="AL40" s="218" t="str">
        <f t="shared" si="34"/>
        <v/>
      </c>
      <c r="AM40" s="219" t="e">
        <f t="shared" si="12"/>
        <v>#DIV/0!</v>
      </c>
      <c r="AN40" s="220" t="str">
        <f t="shared" si="35"/>
        <v/>
      </c>
      <c r="AO40" s="221"/>
      <c r="AP40" s="168" t="str">
        <f t="shared" si="36"/>
        <v/>
      </c>
      <c r="AQ40" s="169"/>
      <c r="AR40" s="168" t="str">
        <f t="shared" si="37"/>
        <v/>
      </c>
      <c r="AS40" s="170"/>
      <c r="AT40" s="168" t="str">
        <f t="shared" si="38"/>
        <v/>
      </c>
      <c r="AU40" s="170" t="e">
        <f t="shared" si="39"/>
        <v>#DIV/0!</v>
      </c>
      <c r="AV40" s="168" t="str">
        <f t="shared" si="40"/>
        <v/>
      </c>
      <c r="AW40" s="217" t="e">
        <f>IF($D$4/$E$81*#REF!*$E$12&lt;0.01,"",$D$4/$E$81*#REF!*$E$12)</f>
        <v>#DIV/0!</v>
      </c>
      <c r="AZ40" s="171" t="str">
        <f t="shared" si="13"/>
        <v/>
      </c>
      <c r="BA40" s="171"/>
      <c r="BB40" s="171"/>
      <c r="BC40" s="171" t="str">
        <f t="shared" si="14"/>
        <v/>
      </c>
      <c r="BD40" s="171"/>
      <c r="BE40" s="171"/>
      <c r="BF40" s="164" t="str">
        <f t="shared" si="15"/>
        <v/>
      </c>
      <c r="BG40" s="164"/>
      <c r="BH40" s="164" t="str" cm="1">
        <f t="array" ref="BH40">IF(B40="","",SUMPRODUCT(($Q$2:$AM$32&gt;=AZ40)*($Q$2:$AM$32&lt;=BC40)*($AZ$2:$BV$32&gt;0)))</f>
        <v/>
      </c>
      <c r="BI40" s="164"/>
      <c r="BJ40" s="165" t="str" cm="1">
        <f t="array" ref="BJ40">IF($D$4="",IF(BC40="","",SUMPRODUCT(($Q$2:$AM$32&gt;=AZ40)*($Q$2:$AM$32&lt;=BC40)*($CA$2:$CW$32))),IF(BC40="","",SUMPRODUCT(($Q$2:$AM$32&gt;=AZ40)*($Q$2:$AM$32&lt;=BC40)*($AZ$2:$BV$32))))</f>
        <v/>
      </c>
      <c r="BK40" s="166"/>
      <c r="BL40" s="167"/>
      <c r="BM40" s="163" t="str">
        <f t="shared" si="41"/>
        <v/>
      </c>
      <c r="BN40" s="163"/>
      <c r="BO40" s="163"/>
      <c r="BR40" s="238">
        <f>DATE(A1,12,31)</f>
        <v>44926</v>
      </c>
      <c r="BS40" s="239"/>
      <c r="BT40" s="240"/>
    </row>
    <row r="41" spans="1:75" s="21" customFormat="1" ht="14.45" customHeight="1" x14ac:dyDescent="0.25">
      <c r="A41" s="49"/>
      <c r="B41" s="234"/>
      <c r="C41" s="235"/>
      <c r="D41" s="210" t="str">
        <f t="shared" si="42"/>
        <v/>
      </c>
      <c r="E41" s="211"/>
      <c r="F41" s="210" t="str" cm="1">
        <f t="array" ref="F41">IF(B41="","",SUMPRODUCT(($Q$2:$AM$32&gt;=A41)*($Q$2:$AM$32&lt;=B41)*($AZ$2:$BV$32&gt;0)))</f>
        <v/>
      </c>
      <c r="G41" s="211"/>
      <c r="H41" s="212" t="str" cm="1">
        <f t="array" ref="H41">IF(B41="","",SUMPRODUCT(($Q$2:$AM$32&gt;=A41)*($Q$2:$AM$32&lt;=B41)*($AZ$2:$BV$32)))</f>
        <v/>
      </c>
      <c r="I41" s="212"/>
      <c r="J41" s="400" t="str">
        <f t="shared" si="16"/>
        <v/>
      </c>
      <c r="K41" s="401"/>
      <c r="L41" s="401" t="str">
        <f t="shared" si="17"/>
        <v/>
      </c>
      <c r="M41" s="401"/>
      <c r="N41" s="402" t="str">
        <f t="shared" si="18"/>
        <v/>
      </c>
      <c r="O41" s="402"/>
      <c r="P41" s="401" t="str">
        <f t="shared" si="19"/>
        <v/>
      </c>
      <c r="Q41" s="401"/>
      <c r="R41" s="401" t="str">
        <f t="shared" si="20"/>
        <v/>
      </c>
      <c r="S41" s="403"/>
      <c r="T41" s="392" t="str">
        <f t="shared" si="21"/>
        <v/>
      </c>
      <c r="U41" s="393" t="e">
        <f t="shared" si="22"/>
        <v>#DIV/0!</v>
      </c>
      <c r="V41" s="394" t="str">
        <f t="shared" si="23"/>
        <v/>
      </c>
      <c r="W41" s="393" t="e">
        <f t="shared" si="24"/>
        <v>#DIV/0!</v>
      </c>
      <c r="X41" s="395" t="str">
        <f t="shared" si="25"/>
        <v/>
      </c>
      <c r="Y41" s="396"/>
      <c r="Z41" s="397" t="str">
        <f t="shared" si="26"/>
        <v/>
      </c>
      <c r="AA41" s="398"/>
      <c r="AB41" s="397" t="str">
        <f t="shared" si="27"/>
        <v/>
      </c>
      <c r="AC41" s="399"/>
      <c r="AD41" s="207" t="str">
        <f t="shared" si="28"/>
        <v/>
      </c>
      <c r="AE41" s="175"/>
      <c r="AF41" s="174" t="str">
        <f t="shared" si="29"/>
        <v/>
      </c>
      <c r="AG41" s="175" t="e">
        <f t="shared" si="30"/>
        <v>#DIV/0!</v>
      </c>
      <c r="AH41" s="174" t="str">
        <f t="shared" si="31"/>
        <v/>
      </c>
      <c r="AI41" s="175"/>
      <c r="AJ41" s="174" t="str">
        <f t="shared" si="32"/>
        <v/>
      </c>
      <c r="AK41" s="175" t="e">
        <f t="shared" si="33"/>
        <v>#DIV/0!</v>
      </c>
      <c r="AL41" s="174" t="str">
        <f t="shared" si="34"/>
        <v/>
      </c>
      <c r="AM41" s="175" t="e">
        <f t="shared" si="12"/>
        <v>#DIV/0!</v>
      </c>
      <c r="AN41" s="202" t="str">
        <f t="shared" si="35"/>
        <v/>
      </c>
      <c r="AO41" s="203"/>
      <c r="AP41" s="172" t="str">
        <f t="shared" si="36"/>
        <v/>
      </c>
      <c r="AQ41" s="204"/>
      <c r="AR41" s="172" t="str">
        <f t="shared" si="37"/>
        <v/>
      </c>
      <c r="AS41" s="201"/>
      <c r="AT41" s="172" t="str">
        <f t="shared" si="38"/>
        <v/>
      </c>
      <c r="AU41" s="201" t="e">
        <f t="shared" si="39"/>
        <v>#DIV/0!</v>
      </c>
      <c r="AV41" s="172" t="str">
        <f t="shared" si="40"/>
        <v/>
      </c>
      <c r="AW41" s="173" t="e">
        <f>IF($D$4/$E$81*#REF!*$E$12&lt;0.01,"",$D$4/$E$81*#REF!*$E$12)</f>
        <v>#DIV/0!</v>
      </c>
      <c r="AZ41" s="171" t="str">
        <f t="shared" si="13"/>
        <v/>
      </c>
      <c r="BA41" s="171"/>
      <c r="BB41" s="171"/>
      <c r="BC41" s="171" t="str">
        <f t="shared" si="14"/>
        <v/>
      </c>
      <c r="BD41" s="171"/>
      <c r="BE41" s="171"/>
      <c r="BF41" s="164" t="str">
        <f t="shared" si="15"/>
        <v/>
      </c>
      <c r="BG41" s="164"/>
      <c r="BH41" s="164" t="str" cm="1">
        <f t="array" ref="BH41">IF(B41="","",SUMPRODUCT(($Q$2:$AM$32&gt;=AZ41)*($Q$2:$AM$32&lt;=BC41)*($AZ$2:$BV$32&gt;0)))</f>
        <v/>
      </c>
      <c r="BI41" s="164"/>
      <c r="BJ41" s="165" t="str" cm="1">
        <f t="array" ref="BJ41">IF($D$4="",IF(BC41="","",SUMPRODUCT(($Q$2:$AM$32&gt;=AZ41)*($Q$2:$AM$32&lt;=BC41)*($CA$2:$CW$32))),IF(BC41="","",SUMPRODUCT(($Q$2:$AM$32&gt;=AZ41)*($Q$2:$AM$32&lt;=BC41)*($AZ$2:$BV$32))))</f>
        <v/>
      </c>
      <c r="BK41" s="166"/>
      <c r="BL41" s="167"/>
      <c r="BM41" s="163" t="str">
        <f t="shared" si="41"/>
        <v/>
      </c>
      <c r="BN41" s="163"/>
      <c r="BO41" s="163"/>
    </row>
    <row r="42" spans="1:75" s="21" customFormat="1" ht="14.45" customHeight="1" x14ac:dyDescent="0.25">
      <c r="A42" s="50">
        <v>44722</v>
      </c>
      <c r="B42" s="228">
        <v>44722</v>
      </c>
      <c r="C42" s="229"/>
      <c r="D42" s="230">
        <f t="shared" si="42"/>
        <v>1</v>
      </c>
      <c r="E42" s="231"/>
      <c r="F42" s="230" cm="1">
        <f t="array" ref="F42">IF(B42="","",SUMPRODUCT(($Q$2:$AM$32&gt;=A42)*($Q$2:$AM$32&lt;=B42)*($AZ$2:$BV$32&gt;0)))</f>
        <v>1</v>
      </c>
      <c r="G42" s="231"/>
      <c r="H42" s="232" cm="1">
        <f t="array" ref="H42">IF(B42="","",SUMPRODUCT(($Q$2:$AM$32&gt;=A42)*($Q$2:$AM$32&lt;=B42)*($AZ$2:$BV$32)))</f>
        <v>4</v>
      </c>
      <c r="I42" s="232"/>
      <c r="J42" s="380" t="str">
        <f t="shared" si="16"/>
        <v/>
      </c>
      <c r="K42" s="381"/>
      <c r="L42" s="381" t="str">
        <f t="shared" si="17"/>
        <v/>
      </c>
      <c r="M42" s="381"/>
      <c r="N42" s="382" t="str">
        <f t="shared" si="18"/>
        <v/>
      </c>
      <c r="O42" s="382"/>
      <c r="P42" s="381" t="str">
        <f t="shared" si="19"/>
        <v/>
      </c>
      <c r="Q42" s="381"/>
      <c r="R42" s="381" t="str">
        <f t="shared" si="20"/>
        <v/>
      </c>
      <c r="S42" s="383"/>
      <c r="T42" s="384">
        <f t="shared" si="21"/>
        <v>37.526666666666664</v>
      </c>
      <c r="U42" s="385" t="e">
        <f t="shared" si="22"/>
        <v>#DIV/0!</v>
      </c>
      <c r="V42" s="386">
        <f t="shared" si="23"/>
        <v>18.763333333333332</v>
      </c>
      <c r="W42" s="385" t="e">
        <f t="shared" si="24"/>
        <v>#DIV/0!</v>
      </c>
      <c r="X42" s="387">
        <f t="shared" si="25"/>
        <v>26.268666666666665</v>
      </c>
      <c r="Y42" s="388"/>
      <c r="Z42" s="389">
        <f t="shared" si="26"/>
        <v>30.021333333333331</v>
      </c>
      <c r="AA42" s="390"/>
      <c r="AB42" s="389" t="str">
        <f t="shared" si="27"/>
        <v/>
      </c>
      <c r="AC42" s="391"/>
      <c r="AD42" s="223">
        <f t="shared" si="28"/>
        <v>37.526666666666664</v>
      </c>
      <c r="AE42" s="219"/>
      <c r="AF42" s="218">
        <f t="shared" si="29"/>
        <v>18.763333333333332</v>
      </c>
      <c r="AG42" s="219" t="e">
        <f t="shared" si="30"/>
        <v>#DIV/0!</v>
      </c>
      <c r="AH42" s="218">
        <f t="shared" si="31"/>
        <v>26.268666666666665</v>
      </c>
      <c r="AI42" s="219"/>
      <c r="AJ42" s="218">
        <f t="shared" si="32"/>
        <v>30.021333333333331</v>
      </c>
      <c r="AK42" s="219" t="e">
        <f t="shared" si="33"/>
        <v>#DIV/0!</v>
      </c>
      <c r="AL42" s="218" t="str">
        <f t="shared" si="34"/>
        <v/>
      </c>
      <c r="AM42" s="219" t="e">
        <f t="shared" si="12"/>
        <v>#DIV/0!</v>
      </c>
      <c r="AN42" s="220">
        <f t="shared" si="35"/>
        <v>53.609523809523807</v>
      </c>
      <c r="AO42" s="221"/>
      <c r="AP42" s="168">
        <f t="shared" si="36"/>
        <v>26.804761904761904</v>
      </c>
      <c r="AQ42" s="169"/>
      <c r="AR42" s="168">
        <f t="shared" si="37"/>
        <v>37.526666666666664</v>
      </c>
      <c r="AS42" s="170"/>
      <c r="AT42" s="168">
        <f t="shared" si="38"/>
        <v>42.887619047619047</v>
      </c>
      <c r="AU42" s="170" t="e">
        <f t="shared" si="39"/>
        <v>#DIV/0!</v>
      </c>
      <c r="AV42" s="168" t="str">
        <f t="shared" si="40"/>
        <v/>
      </c>
      <c r="AW42" s="217" t="e">
        <f>IF($D$4/$E$81*#REF!*$E$12&lt;0.01,"",$D$4/$E$81*#REF!*$E$12)</f>
        <v>#DIV/0!</v>
      </c>
      <c r="AZ42" s="171">
        <f t="shared" si="13"/>
        <v>44713</v>
      </c>
      <c r="BA42" s="171"/>
      <c r="BB42" s="171"/>
      <c r="BC42" s="171">
        <f t="shared" si="14"/>
        <v>44742</v>
      </c>
      <c r="BD42" s="171"/>
      <c r="BE42" s="171"/>
      <c r="BF42" s="164">
        <f t="shared" si="15"/>
        <v>30</v>
      </c>
      <c r="BG42" s="164"/>
      <c r="BH42" s="164" cm="1">
        <f t="array" ref="BH42">IF(B42="","",SUMPRODUCT(($Q$2:$AM$32&gt;=AZ42)*($Q$2:$AM$32&lt;=BC42)*($AZ$2:$BV$32&gt;0)))</f>
        <v>21</v>
      </c>
      <c r="BI42" s="164"/>
      <c r="BJ42" s="165" cm="1">
        <f t="array" ref="BJ42">IF($D$4="",IF(BC42="","",SUMPRODUCT(($Q$2:$AM$32&gt;=AZ42)*($Q$2:$AM$32&lt;=BC42)*($CA$2:$CW$32))),IF(BC42="","",SUMPRODUCT(($Q$2:$AM$32&gt;=AZ42)*($Q$2:$AM$32&lt;=BC42)*($AZ$2:$BV$32))))</f>
        <v>84</v>
      </c>
      <c r="BK42" s="166"/>
      <c r="BL42" s="167"/>
      <c r="BM42" s="163">
        <f t="shared" si="41"/>
        <v>1125.8</v>
      </c>
      <c r="BN42" s="163"/>
      <c r="BO42" s="163"/>
    </row>
    <row r="43" spans="1:75" s="21" customFormat="1" ht="14.45" customHeight="1" x14ac:dyDescent="0.25">
      <c r="A43" s="51"/>
      <c r="B43" s="208"/>
      <c r="C43" s="209"/>
      <c r="D43" s="210" t="str">
        <f t="shared" si="42"/>
        <v/>
      </c>
      <c r="E43" s="211"/>
      <c r="F43" s="210" t="str" cm="1">
        <f t="array" ref="F43">IF(B43="","",SUMPRODUCT(($Q$2:$AM$32&gt;=A43)*($Q$2:$AM$32&lt;=B43)*($AZ$2:$BV$32&gt;0)))</f>
        <v/>
      </c>
      <c r="G43" s="211"/>
      <c r="H43" s="212" t="str" cm="1">
        <f t="array" ref="H43">IF(B43="","",SUMPRODUCT(($Q$2:$AM$32&gt;=A43)*($Q$2:$AM$32&lt;=B43)*($AZ$2:$BV$32)))</f>
        <v/>
      </c>
      <c r="I43" s="212"/>
      <c r="J43" s="400" t="str">
        <f t="shared" si="16"/>
        <v/>
      </c>
      <c r="K43" s="401"/>
      <c r="L43" s="401" t="str">
        <f t="shared" si="17"/>
        <v/>
      </c>
      <c r="M43" s="401"/>
      <c r="N43" s="402" t="str">
        <f t="shared" si="18"/>
        <v/>
      </c>
      <c r="O43" s="402"/>
      <c r="P43" s="401" t="str">
        <f t="shared" si="19"/>
        <v/>
      </c>
      <c r="Q43" s="401"/>
      <c r="R43" s="401" t="str">
        <f t="shared" si="20"/>
        <v/>
      </c>
      <c r="S43" s="403"/>
      <c r="T43" s="392" t="str">
        <f t="shared" si="21"/>
        <v/>
      </c>
      <c r="U43" s="393" t="e">
        <f t="shared" si="22"/>
        <v>#DIV/0!</v>
      </c>
      <c r="V43" s="394" t="str">
        <f t="shared" si="23"/>
        <v/>
      </c>
      <c r="W43" s="393" t="e">
        <f t="shared" si="24"/>
        <v>#DIV/0!</v>
      </c>
      <c r="X43" s="395" t="str">
        <f t="shared" si="25"/>
        <v/>
      </c>
      <c r="Y43" s="396"/>
      <c r="Z43" s="397" t="str">
        <f t="shared" si="26"/>
        <v/>
      </c>
      <c r="AA43" s="398"/>
      <c r="AB43" s="397" t="str">
        <f t="shared" si="27"/>
        <v/>
      </c>
      <c r="AC43" s="399"/>
      <c r="AD43" s="207" t="str">
        <f t="shared" si="28"/>
        <v/>
      </c>
      <c r="AE43" s="175"/>
      <c r="AF43" s="174" t="str">
        <f t="shared" si="29"/>
        <v/>
      </c>
      <c r="AG43" s="175" t="e">
        <f t="shared" si="30"/>
        <v>#DIV/0!</v>
      </c>
      <c r="AH43" s="174" t="str">
        <f t="shared" si="31"/>
        <v/>
      </c>
      <c r="AI43" s="175"/>
      <c r="AJ43" s="174" t="str">
        <f t="shared" si="32"/>
        <v/>
      </c>
      <c r="AK43" s="175" t="e">
        <f t="shared" si="33"/>
        <v>#DIV/0!</v>
      </c>
      <c r="AL43" s="174" t="str">
        <f t="shared" si="34"/>
        <v/>
      </c>
      <c r="AM43" s="175" t="e">
        <f t="shared" si="12"/>
        <v>#DIV/0!</v>
      </c>
      <c r="AN43" s="202" t="str">
        <f t="shared" si="35"/>
        <v/>
      </c>
      <c r="AO43" s="203"/>
      <c r="AP43" s="172" t="str">
        <f t="shared" si="36"/>
        <v/>
      </c>
      <c r="AQ43" s="204"/>
      <c r="AR43" s="172" t="str">
        <f t="shared" si="37"/>
        <v/>
      </c>
      <c r="AS43" s="201"/>
      <c r="AT43" s="172" t="str">
        <f t="shared" si="38"/>
        <v/>
      </c>
      <c r="AU43" s="201" t="e">
        <f t="shared" si="39"/>
        <v>#DIV/0!</v>
      </c>
      <c r="AV43" s="172" t="str">
        <f t="shared" si="40"/>
        <v/>
      </c>
      <c r="AW43" s="173" t="e">
        <f>IF($D$4/$E$81*#REF!*$E$12&lt;0.01,"",$D$4/$E$81*#REF!*$E$12)</f>
        <v>#DIV/0!</v>
      </c>
      <c r="AZ43" s="171" t="str">
        <f t="shared" si="13"/>
        <v/>
      </c>
      <c r="BA43" s="171"/>
      <c r="BB43" s="171"/>
      <c r="BC43" s="171" t="str">
        <f t="shared" si="14"/>
        <v/>
      </c>
      <c r="BD43" s="171"/>
      <c r="BE43" s="171"/>
      <c r="BF43" s="164" t="str">
        <f t="shared" si="15"/>
        <v/>
      </c>
      <c r="BG43" s="164"/>
      <c r="BH43" s="164" t="str" cm="1">
        <f t="array" ref="BH43">IF(B43="","",SUMPRODUCT(($Q$2:$AM$32&gt;=AZ43)*($Q$2:$AM$32&lt;=BC43)*($AZ$2:$BV$32&gt;0)))</f>
        <v/>
      </c>
      <c r="BI43" s="164"/>
      <c r="BJ43" s="165" t="str" cm="1">
        <f t="array" ref="BJ43">IF($D$4="",IF(BC43="","",SUMPRODUCT(($Q$2:$AM$32&gt;=AZ43)*($Q$2:$AM$32&lt;=BC43)*($CA$2:$CW$32))),IF(BC43="","",SUMPRODUCT(($Q$2:$AM$32&gt;=AZ43)*($Q$2:$AM$32&lt;=BC43)*($AZ$2:$BV$32))))</f>
        <v/>
      </c>
      <c r="BK43" s="166"/>
      <c r="BL43" s="167"/>
      <c r="BM43" s="163" t="str">
        <f t="shared" si="41"/>
        <v/>
      </c>
      <c r="BN43" s="163"/>
      <c r="BO43" s="163"/>
    </row>
    <row r="44" spans="1:75" s="21" customFormat="1" ht="14.45" customHeight="1" x14ac:dyDescent="0.25">
      <c r="A44" s="48">
        <v>44775</v>
      </c>
      <c r="B44" s="236">
        <v>44804</v>
      </c>
      <c r="C44" s="237"/>
      <c r="D44" s="230">
        <f t="shared" si="42"/>
        <v>30</v>
      </c>
      <c r="E44" s="231"/>
      <c r="F44" s="230" cm="1">
        <f t="array" ref="F44">IF(B44="","",SUMPRODUCT(($Q$2:$AM$32&gt;=A44)*($Q$2:$AM$32&lt;=B44)*($AZ$2:$BV$32&gt;0)))</f>
        <v>22</v>
      </c>
      <c r="G44" s="231"/>
      <c r="H44" s="232" cm="1">
        <f t="array" ref="H44">IF(B44="","",SUMPRODUCT(($Q$2:$AM$32&gt;=A44)*($Q$2:$AM$32&lt;=B44)*($AZ$2:$BV$32)))</f>
        <v>88</v>
      </c>
      <c r="I44" s="232"/>
      <c r="J44" s="380" t="str">
        <f t="shared" si="16"/>
        <v/>
      </c>
      <c r="K44" s="381"/>
      <c r="L44" s="381" t="str">
        <f t="shared" si="17"/>
        <v/>
      </c>
      <c r="M44" s="381"/>
      <c r="N44" s="382" t="str">
        <f t="shared" si="18"/>
        <v/>
      </c>
      <c r="O44" s="382"/>
      <c r="P44" s="381" t="str">
        <f t="shared" si="19"/>
        <v/>
      </c>
      <c r="Q44" s="381"/>
      <c r="R44" s="381" t="str">
        <f t="shared" si="20"/>
        <v/>
      </c>
      <c r="S44" s="383"/>
      <c r="T44" s="384">
        <f t="shared" si="21"/>
        <v>1089.483870967742</v>
      </c>
      <c r="U44" s="385" t="e">
        <f t="shared" si="22"/>
        <v>#DIV/0!</v>
      </c>
      <c r="V44" s="386">
        <f t="shared" si="23"/>
        <v>544.74193548387098</v>
      </c>
      <c r="W44" s="385" t="e">
        <f t="shared" si="24"/>
        <v>#DIV/0!</v>
      </c>
      <c r="X44" s="387">
        <f t="shared" si="25"/>
        <v>762.63870967741934</v>
      </c>
      <c r="Y44" s="388"/>
      <c r="Z44" s="389">
        <f t="shared" si="26"/>
        <v>871.58709677419358</v>
      </c>
      <c r="AA44" s="390"/>
      <c r="AB44" s="389" t="str">
        <f t="shared" si="27"/>
        <v/>
      </c>
      <c r="AC44" s="391"/>
      <c r="AD44" s="223">
        <f t="shared" si="28"/>
        <v>1125.8</v>
      </c>
      <c r="AE44" s="219"/>
      <c r="AF44" s="218">
        <f t="shared" si="29"/>
        <v>562.9</v>
      </c>
      <c r="AG44" s="219" t="e">
        <f t="shared" si="30"/>
        <v>#DIV/0!</v>
      </c>
      <c r="AH44" s="218">
        <f t="shared" si="31"/>
        <v>788.06</v>
      </c>
      <c r="AI44" s="219"/>
      <c r="AJ44" s="218">
        <f t="shared" si="32"/>
        <v>900.64</v>
      </c>
      <c r="AK44" s="219" t="e">
        <f t="shared" si="33"/>
        <v>#DIV/0!</v>
      </c>
      <c r="AL44" s="218" t="str">
        <f t="shared" si="34"/>
        <v/>
      </c>
      <c r="AM44" s="219" t="e">
        <f t="shared" si="12"/>
        <v>#DIV/0!</v>
      </c>
      <c r="AN44" s="220">
        <f t="shared" si="35"/>
        <v>1076.8521739130433</v>
      </c>
      <c r="AO44" s="221"/>
      <c r="AP44" s="168">
        <f t="shared" si="36"/>
        <v>538.42608695652166</v>
      </c>
      <c r="AQ44" s="169"/>
      <c r="AR44" s="168">
        <f t="shared" si="37"/>
        <v>753.7965217391303</v>
      </c>
      <c r="AS44" s="170"/>
      <c r="AT44" s="168">
        <f t="shared" si="38"/>
        <v>861.48173913043468</v>
      </c>
      <c r="AU44" s="170" t="e">
        <f t="shared" si="39"/>
        <v>#DIV/0!</v>
      </c>
      <c r="AV44" s="168" t="str">
        <f t="shared" si="40"/>
        <v/>
      </c>
      <c r="AW44" s="217" t="e">
        <f>IF($D$4/$E$81*#REF!*$E$12&lt;0.01,"",$D$4/$E$81*#REF!*$E$12)</f>
        <v>#DIV/0!</v>
      </c>
      <c r="AZ44" s="171">
        <f t="shared" si="13"/>
        <v>44774</v>
      </c>
      <c r="BA44" s="171"/>
      <c r="BB44" s="171"/>
      <c r="BC44" s="171">
        <f t="shared" si="14"/>
        <v>44804</v>
      </c>
      <c r="BD44" s="171"/>
      <c r="BE44" s="171"/>
      <c r="BF44" s="164">
        <f t="shared" si="15"/>
        <v>31</v>
      </c>
      <c r="BG44" s="164"/>
      <c r="BH44" s="164" cm="1">
        <f t="array" ref="BH44">IF(B44="","",SUMPRODUCT(($Q$2:$AM$32&gt;=AZ44)*($Q$2:$AM$32&lt;=BC44)*($AZ$2:$BV$32&gt;0)))</f>
        <v>23</v>
      </c>
      <c r="BI44" s="164"/>
      <c r="BJ44" s="165" cm="1">
        <f t="array" ref="BJ44">IF($D$4="",IF(BC44="","",SUMPRODUCT(($Q$2:$AM$32&gt;=AZ44)*($Q$2:$AM$32&lt;=BC44)*($CA$2:$CW$32))),IF(BC44="","",SUMPRODUCT(($Q$2:$AM$32&gt;=AZ44)*($Q$2:$AM$32&lt;=BC44)*($AZ$2:$BV$32))))</f>
        <v>92</v>
      </c>
      <c r="BK44" s="166"/>
      <c r="BL44" s="167"/>
      <c r="BM44" s="163">
        <f t="shared" si="41"/>
        <v>1125.8</v>
      </c>
      <c r="BN44" s="163"/>
      <c r="BO44" s="163"/>
    </row>
    <row r="45" spans="1:75" s="21" customFormat="1" ht="14.45" customHeight="1" x14ac:dyDescent="0.25">
      <c r="A45" s="49">
        <v>44805</v>
      </c>
      <c r="B45" s="234">
        <v>44816</v>
      </c>
      <c r="C45" s="235"/>
      <c r="D45" s="210">
        <f t="shared" si="42"/>
        <v>12</v>
      </c>
      <c r="E45" s="211"/>
      <c r="F45" s="210" cm="1">
        <f t="array" ref="F45">IF(B45="","",SUMPRODUCT(($Q$2:$AM$32&gt;=A45)*($Q$2:$AM$32&lt;=B45)*($AZ$2:$BV$32&gt;0)))</f>
        <v>8</v>
      </c>
      <c r="G45" s="211"/>
      <c r="H45" s="212" cm="1">
        <f t="array" ref="H45">IF(B45="","",SUMPRODUCT(($Q$2:$AM$32&gt;=A45)*($Q$2:$AM$32&lt;=B45)*($AZ$2:$BV$32)))</f>
        <v>32</v>
      </c>
      <c r="I45" s="212"/>
      <c r="J45" s="400" t="str">
        <f>IF(OR($B45="",$B$6=""),"",$BM45/$BJ45*$H45)</f>
        <v/>
      </c>
      <c r="K45" s="401"/>
      <c r="L45" s="401" t="str">
        <f t="shared" si="17"/>
        <v/>
      </c>
      <c r="M45" s="401"/>
      <c r="N45" s="402" t="str">
        <f t="shared" si="18"/>
        <v/>
      </c>
      <c r="O45" s="402"/>
      <c r="P45" s="401" t="str">
        <f t="shared" si="19"/>
        <v/>
      </c>
      <c r="Q45" s="401"/>
      <c r="R45" s="401" t="str">
        <f t="shared" si="20"/>
        <v/>
      </c>
      <c r="S45" s="403"/>
      <c r="T45" s="392">
        <f t="shared" si="21"/>
        <v>450.31999999999994</v>
      </c>
      <c r="U45" s="393" t="e">
        <f t="shared" si="22"/>
        <v>#DIV/0!</v>
      </c>
      <c r="V45" s="394">
        <f t="shared" si="23"/>
        <v>225.15999999999997</v>
      </c>
      <c r="W45" s="393" t="e">
        <f t="shared" si="24"/>
        <v>#DIV/0!</v>
      </c>
      <c r="X45" s="395">
        <f t="shared" si="25"/>
        <v>315.22399999999993</v>
      </c>
      <c r="Y45" s="396"/>
      <c r="Z45" s="397">
        <f t="shared" si="26"/>
        <v>360.25599999999997</v>
      </c>
      <c r="AA45" s="398"/>
      <c r="AB45" s="397" t="str">
        <f t="shared" si="27"/>
        <v/>
      </c>
      <c r="AC45" s="399"/>
      <c r="AD45" s="207">
        <f t="shared" si="28"/>
        <v>450.31999999999994</v>
      </c>
      <c r="AE45" s="175"/>
      <c r="AF45" s="174">
        <f t="shared" si="29"/>
        <v>225.15999999999997</v>
      </c>
      <c r="AG45" s="175" t="e">
        <f t="shared" si="30"/>
        <v>#DIV/0!</v>
      </c>
      <c r="AH45" s="174">
        <f t="shared" si="31"/>
        <v>315.22399999999993</v>
      </c>
      <c r="AI45" s="175"/>
      <c r="AJ45" s="174">
        <f t="shared" si="32"/>
        <v>360.25599999999997</v>
      </c>
      <c r="AK45" s="175" t="e">
        <f t="shared" si="33"/>
        <v>#DIV/0!</v>
      </c>
      <c r="AL45" s="174" t="str">
        <f t="shared" si="34"/>
        <v/>
      </c>
      <c r="AM45" s="175" t="e">
        <f t="shared" si="12"/>
        <v>#DIV/0!</v>
      </c>
      <c r="AN45" s="202">
        <f t="shared" si="35"/>
        <v>409.38181818181818</v>
      </c>
      <c r="AO45" s="203"/>
      <c r="AP45" s="172">
        <f t="shared" si="36"/>
        <v>204.69090909090909</v>
      </c>
      <c r="AQ45" s="204"/>
      <c r="AR45" s="172">
        <f t="shared" si="37"/>
        <v>286.56727272727272</v>
      </c>
      <c r="AS45" s="201"/>
      <c r="AT45" s="172">
        <f t="shared" si="38"/>
        <v>327.50545454545454</v>
      </c>
      <c r="AU45" s="201" t="e">
        <f t="shared" si="39"/>
        <v>#DIV/0!</v>
      </c>
      <c r="AV45" s="172" t="str">
        <f t="shared" si="40"/>
        <v/>
      </c>
      <c r="AW45" s="173" t="e">
        <f>IF($D$4/$E$81*#REF!*$E$12&lt;0.01,"",$D$4/$E$81*#REF!*$E$12)</f>
        <v>#DIV/0!</v>
      </c>
      <c r="AZ45" s="171">
        <f t="shared" si="13"/>
        <v>44805</v>
      </c>
      <c r="BA45" s="171"/>
      <c r="BB45" s="171"/>
      <c r="BC45" s="171">
        <f t="shared" si="14"/>
        <v>44834</v>
      </c>
      <c r="BD45" s="171"/>
      <c r="BE45" s="171"/>
      <c r="BF45" s="164">
        <f t="shared" si="15"/>
        <v>30</v>
      </c>
      <c r="BG45" s="164"/>
      <c r="BH45" s="164" cm="1">
        <f t="array" ref="BH45">IF(B45="","",SUMPRODUCT(($Q$2:$AM$32&gt;=AZ45)*($Q$2:$AM$32&lt;=BC45)*($AZ$2:$BV$32&gt;0)))</f>
        <v>22</v>
      </c>
      <c r="BI45" s="164"/>
      <c r="BJ45" s="165" cm="1">
        <f t="array" ref="BJ45">IF($D$4="",IF(BC45="","",SUMPRODUCT(($Q$2:$AM$32&gt;=AZ45)*($Q$2:$AM$32&lt;=BC45)*($CA$2:$CW$32))),IF(BC45="","",SUMPRODUCT(($Q$2:$AM$32&gt;=AZ45)*($Q$2:$AM$32&lt;=BC45)*($AZ$2:$BV$32))))</f>
        <v>88</v>
      </c>
      <c r="BK45" s="166"/>
      <c r="BL45" s="167"/>
      <c r="BM45" s="163">
        <f t="shared" si="41"/>
        <v>1125.8</v>
      </c>
      <c r="BN45" s="163"/>
      <c r="BO45" s="163"/>
    </row>
    <row r="46" spans="1:75" s="21" customFormat="1" ht="14.45" customHeight="1" x14ac:dyDescent="0.25">
      <c r="A46" s="50"/>
      <c r="B46" s="228"/>
      <c r="C46" s="229"/>
      <c r="D46" s="230" t="str">
        <f t="shared" si="42"/>
        <v/>
      </c>
      <c r="E46" s="231"/>
      <c r="F46" s="230" t="str" cm="1">
        <f t="array" ref="F46">IF(B46="","",SUMPRODUCT(($Q$2:$AM$32&gt;=A46)*($Q$2:$AM$32&lt;=B46)*($AZ$2:$BV$32&gt;0)))</f>
        <v/>
      </c>
      <c r="G46" s="231"/>
      <c r="H46" s="232" t="str" cm="1">
        <f t="array" ref="H46">IF(B46="","",SUMPRODUCT(($Q$2:$AM$32&gt;=A46)*($Q$2:$AM$32&lt;=B46)*($AZ$2:$BV$32)))</f>
        <v/>
      </c>
      <c r="I46" s="232"/>
      <c r="J46" s="380" t="str">
        <f t="shared" ref="J46:J59" si="43">IF(OR($B46="",$B$6=""),"",$BM46/$BJ46*$H46)</f>
        <v/>
      </c>
      <c r="K46" s="381"/>
      <c r="L46" s="381" t="str">
        <f t="shared" si="17"/>
        <v/>
      </c>
      <c r="M46" s="381"/>
      <c r="N46" s="382" t="str">
        <f t="shared" si="18"/>
        <v/>
      </c>
      <c r="O46" s="382"/>
      <c r="P46" s="381" t="str">
        <f t="shared" si="19"/>
        <v/>
      </c>
      <c r="Q46" s="381"/>
      <c r="R46" s="381" t="str">
        <f t="shared" si="20"/>
        <v/>
      </c>
      <c r="S46" s="383"/>
      <c r="T46" s="384" t="str">
        <f t="shared" si="21"/>
        <v/>
      </c>
      <c r="U46" s="385" t="e">
        <f t="shared" si="22"/>
        <v>#DIV/0!</v>
      </c>
      <c r="V46" s="386" t="str">
        <f t="shared" si="23"/>
        <v/>
      </c>
      <c r="W46" s="385" t="e">
        <f t="shared" si="24"/>
        <v>#DIV/0!</v>
      </c>
      <c r="X46" s="387" t="str">
        <f t="shared" si="25"/>
        <v/>
      </c>
      <c r="Y46" s="388"/>
      <c r="Z46" s="389" t="str">
        <f t="shared" si="26"/>
        <v/>
      </c>
      <c r="AA46" s="390"/>
      <c r="AB46" s="389" t="str">
        <f t="shared" si="27"/>
        <v/>
      </c>
      <c r="AC46" s="391"/>
      <c r="AD46" s="223" t="str">
        <f t="shared" si="28"/>
        <v/>
      </c>
      <c r="AE46" s="219"/>
      <c r="AF46" s="218" t="str">
        <f t="shared" si="29"/>
        <v/>
      </c>
      <c r="AG46" s="219" t="e">
        <f t="shared" si="30"/>
        <v>#DIV/0!</v>
      </c>
      <c r="AH46" s="218" t="str">
        <f t="shared" si="31"/>
        <v/>
      </c>
      <c r="AI46" s="219"/>
      <c r="AJ46" s="218" t="str">
        <f t="shared" si="32"/>
        <v/>
      </c>
      <c r="AK46" s="219" t="e">
        <f t="shared" si="33"/>
        <v>#DIV/0!</v>
      </c>
      <c r="AL46" s="218" t="str">
        <f t="shared" si="34"/>
        <v/>
      </c>
      <c r="AM46" s="219" t="e">
        <f t="shared" si="12"/>
        <v>#DIV/0!</v>
      </c>
      <c r="AN46" s="220" t="str">
        <f t="shared" si="35"/>
        <v/>
      </c>
      <c r="AO46" s="221"/>
      <c r="AP46" s="168" t="str">
        <f t="shared" si="36"/>
        <v/>
      </c>
      <c r="AQ46" s="169"/>
      <c r="AR46" s="168" t="str">
        <f t="shared" si="37"/>
        <v/>
      </c>
      <c r="AS46" s="170"/>
      <c r="AT46" s="168" t="str">
        <f t="shared" si="38"/>
        <v/>
      </c>
      <c r="AU46" s="170" t="e">
        <f t="shared" si="39"/>
        <v>#DIV/0!</v>
      </c>
      <c r="AV46" s="168" t="str">
        <f t="shared" si="40"/>
        <v/>
      </c>
      <c r="AW46" s="217" t="e">
        <f>IF($D$4/$E$81*#REF!*$E$12&lt;0.01,"",$D$4/$E$81*#REF!*$E$12)</f>
        <v>#DIV/0!</v>
      </c>
      <c r="AZ46" s="171" t="str">
        <f t="shared" si="13"/>
        <v/>
      </c>
      <c r="BA46" s="171"/>
      <c r="BB46" s="171"/>
      <c r="BC46" s="171" t="str">
        <f t="shared" si="14"/>
        <v/>
      </c>
      <c r="BD46" s="171"/>
      <c r="BE46" s="171"/>
      <c r="BF46" s="164" t="str">
        <f t="shared" si="15"/>
        <v/>
      </c>
      <c r="BG46" s="164"/>
      <c r="BH46" s="164" t="str" cm="1">
        <f t="array" ref="BH46">IF(B46="","",SUMPRODUCT(($Q$2:$AM$32&gt;=AZ46)*($Q$2:$AM$32&lt;=BC46)*($AZ$2:$BV$32&gt;0)))</f>
        <v/>
      </c>
      <c r="BI46" s="164"/>
      <c r="BJ46" s="165" t="str" cm="1">
        <f t="array" ref="BJ46">IF($D$4="",IF(BC46="","",SUMPRODUCT(($Q$2:$AM$32&gt;=AZ46)*($Q$2:$AM$32&lt;=BC46)*($CA$2:$CW$32))),IF(BC46="","",SUMPRODUCT(($Q$2:$AM$32&gt;=AZ46)*($Q$2:$AM$32&lt;=BC46)*($AZ$2:$BV$32))))</f>
        <v/>
      </c>
      <c r="BK46" s="166"/>
      <c r="BL46" s="167"/>
      <c r="BM46" s="163" t="str">
        <f t="shared" si="41"/>
        <v/>
      </c>
      <c r="BN46" s="163"/>
      <c r="BO46" s="163"/>
    </row>
    <row r="47" spans="1:75" s="21" customFormat="1" ht="14.45" customHeight="1" x14ac:dyDescent="0.25">
      <c r="A47" s="51"/>
      <c r="B47" s="208"/>
      <c r="C47" s="209"/>
      <c r="D47" s="210" t="str">
        <f t="shared" si="42"/>
        <v/>
      </c>
      <c r="E47" s="211"/>
      <c r="F47" s="210" t="str" cm="1">
        <f t="array" ref="F47">IF(B47="","",SUMPRODUCT(($Q$2:$AM$32&gt;=A47)*($Q$2:$AM$32&lt;=B47)*($AZ$2:$BV$32&gt;0)))</f>
        <v/>
      </c>
      <c r="G47" s="211"/>
      <c r="H47" s="212" t="str" cm="1">
        <f t="array" ref="H47">IF(B47="","",SUMPRODUCT(($Q$2:$AM$32&gt;=A47)*($Q$2:$AM$32&lt;=B47)*($AZ$2:$BV$32)))</f>
        <v/>
      </c>
      <c r="I47" s="212"/>
      <c r="J47" s="400" t="str">
        <f t="shared" si="43"/>
        <v/>
      </c>
      <c r="K47" s="401"/>
      <c r="L47" s="401" t="str">
        <f t="shared" si="17"/>
        <v/>
      </c>
      <c r="M47" s="401"/>
      <c r="N47" s="402" t="str">
        <f t="shared" si="18"/>
        <v/>
      </c>
      <c r="O47" s="402"/>
      <c r="P47" s="401" t="str">
        <f t="shared" si="19"/>
        <v/>
      </c>
      <c r="Q47" s="401"/>
      <c r="R47" s="401" t="str">
        <f t="shared" si="20"/>
        <v/>
      </c>
      <c r="S47" s="403"/>
      <c r="T47" s="392" t="str">
        <f t="shared" si="21"/>
        <v/>
      </c>
      <c r="U47" s="393" t="e">
        <f t="shared" si="22"/>
        <v>#DIV/0!</v>
      </c>
      <c r="V47" s="394" t="str">
        <f t="shared" si="23"/>
        <v/>
      </c>
      <c r="W47" s="393" t="e">
        <f t="shared" si="24"/>
        <v>#DIV/0!</v>
      </c>
      <c r="X47" s="395" t="str">
        <f t="shared" si="25"/>
        <v/>
      </c>
      <c r="Y47" s="396"/>
      <c r="Z47" s="397" t="str">
        <f t="shared" si="26"/>
        <v/>
      </c>
      <c r="AA47" s="398"/>
      <c r="AB47" s="397" t="str">
        <f t="shared" si="27"/>
        <v/>
      </c>
      <c r="AC47" s="399"/>
      <c r="AD47" s="207" t="str">
        <f t="shared" si="28"/>
        <v/>
      </c>
      <c r="AE47" s="175"/>
      <c r="AF47" s="174" t="str">
        <f t="shared" si="29"/>
        <v/>
      </c>
      <c r="AG47" s="175" t="e">
        <f t="shared" si="30"/>
        <v>#DIV/0!</v>
      </c>
      <c r="AH47" s="174" t="str">
        <f t="shared" si="31"/>
        <v/>
      </c>
      <c r="AI47" s="175"/>
      <c r="AJ47" s="174" t="str">
        <f t="shared" si="32"/>
        <v/>
      </c>
      <c r="AK47" s="175" t="e">
        <f t="shared" si="33"/>
        <v>#DIV/0!</v>
      </c>
      <c r="AL47" s="174" t="str">
        <f t="shared" si="34"/>
        <v/>
      </c>
      <c r="AM47" s="175" t="e">
        <f t="shared" si="12"/>
        <v>#DIV/0!</v>
      </c>
      <c r="AN47" s="202" t="str">
        <f t="shared" si="35"/>
        <v/>
      </c>
      <c r="AO47" s="203"/>
      <c r="AP47" s="172" t="str">
        <f t="shared" si="36"/>
        <v/>
      </c>
      <c r="AQ47" s="204"/>
      <c r="AR47" s="172" t="str">
        <f t="shared" si="37"/>
        <v/>
      </c>
      <c r="AS47" s="201"/>
      <c r="AT47" s="172" t="str">
        <f t="shared" si="38"/>
        <v/>
      </c>
      <c r="AU47" s="201" t="e">
        <f t="shared" si="39"/>
        <v>#DIV/0!</v>
      </c>
      <c r="AV47" s="172" t="str">
        <f t="shared" si="40"/>
        <v/>
      </c>
      <c r="AW47" s="173" t="e">
        <f>IF($D$4/$E$81*#REF!*$E$12&lt;0.01,"",$D$4/$E$81*#REF!*$E$12)</f>
        <v>#DIV/0!</v>
      </c>
      <c r="AZ47" s="171" t="str">
        <f t="shared" si="13"/>
        <v/>
      </c>
      <c r="BA47" s="171"/>
      <c r="BB47" s="171"/>
      <c r="BC47" s="171" t="str">
        <f t="shared" si="14"/>
        <v/>
      </c>
      <c r="BD47" s="171"/>
      <c r="BE47" s="171"/>
      <c r="BF47" s="164" t="str">
        <f t="shared" si="15"/>
        <v/>
      </c>
      <c r="BG47" s="164"/>
      <c r="BH47" s="164" t="str" cm="1">
        <f t="array" ref="BH47">IF(B47="","",SUMPRODUCT(($Q$2:$AM$32&gt;=AZ47)*($Q$2:$AM$32&lt;=BC47)*($AZ$2:$BV$32&gt;0)))</f>
        <v/>
      </c>
      <c r="BI47" s="164"/>
      <c r="BJ47" s="165" t="str" cm="1">
        <f t="array" ref="BJ47">IF($D$4="",IF(BC47="","",SUMPRODUCT(($Q$2:$AM$32&gt;=AZ47)*($Q$2:$AM$32&lt;=BC47)*($CA$2:$CW$32))),IF(BC47="","",SUMPRODUCT(($Q$2:$AM$32&gt;=AZ47)*($Q$2:$AM$32&lt;=BC47)*($AZ$2:$BV$32))))</f>
        <v/>
      </c>
      <c r="BK47" s="166"/>
      <c r="BL47" s="167"/>
      <c r="BM47" s="163" t="str">
        <f t="shared" si="41"/>
        <v/>
      </c>
      <c r="BN47" s="163"/>
      <c r="BO47" s="163"/>
    </row>
    <row r="48" spans="1:75" s="21" customFormat="1" ht="14.45" customHeight="1" x14ac:dyDescent="0.25">
      <c r="A48" s="48"/>
      <c r="B48" s="236"/>
      <c r="C48" s="237"/>
      <c r="D48" s="230" t="str">
        <f t="shared" si="42"/>
        <v/>
      </c>
      <c r="E48" s="231"/>
      <c r="F48" s="230" t="str" cm="1">
        <f t="array" ref="F48">IF(B48="","",SUMPRODUCT(($Q$2:$AM$32&gt;=A48)*($Q$2:$AM$32&lt;=B48)*($AZ$2:$BV$32&gt;0)))</f>
        <v/>
      </c>
      <c r="G48" s="231"/>
      <c r="H48" s="232" t="str" cm="1">
        <f t="array" ref="H48">IF(B48="","",SUMPRODUCT(($Q$2:$AM$32&gt;=A48)*($Q$2:$AM$32&lt;=B48)*($AZ$2:$BV$32)))</f>
        <v/>
      </c>
      <c r="I48" s="232"/>
      <c r="J48" s="380" t="str">
        <f t="shared" si="43"/>
        <v/>
      </c>
      <c r="K48" s="381"/>
      <c r="L48" s="381" t="str">
        <f t="shared" si="17"/>
        <v/>
      </c>
      <c r="M48" s="381"/>
      <c r="N48" s="382" t="str">
        <f t="shared" si="18"/>
        <v/>
      </c>
      <c r="O48" s="382"/>
      <c r="P48" s="381" t="str">
        <f t="shared" si="19"/>
        <v/>
      </c>
      <c r="Q48" s="381"/>
      <c r="R48" s="381" t="str">
        <f t="shared" si="20"/>
        <v/>
      </c>
      <c r="S48" s="383"/>
      <c r="T48" s="384" t="str">
        <f t="shared" si="21"/>
        <v/>
      </c>
      <c r="U48" s="385" t="e">
        <f t="shared" si="22"/>
        <v>#DIV/0!</v>
      </c>
      <c r="V48" s="386" t="str">
        <f t="shared" si="23"/>
        <v/>
      </c>
      <c r="W48" s="385" t="e">
        <f t="shared" si="24"/>
        <v>#DIV/0!</v>
      </c>
      <c r="X48" s="387" t="str">
        <f t="shared" si="25"/>
        <v/>
      </c>
      <c r="Y48" s="388"/>
      <c r="Z48" s="389" t="str">
        <f t="shared" si="26"/>
        <v/>
      </c>
      <c r="AA48" s="390"/>
      <c r="AB48" s="389" t="str">
        <f t="shared" si="27"/>
        <v/>
      </c>
      <c r="AC48" s="391"/>
      <c r="AD48" s="223" t="str">
        <f t="shared" si="28"/>
        <v/>
      </c>
      <c r="AE48" s="219"/>
      <c r="AF48" s="218" t="str">
        <f t="shared" si="29"/>
        <v/>
      </c>
      <c r="AG48" s="219" t="e">
        <f t="shared" si="30"/>
        <v>#DIV/0!</v>
      </c>
      <c r="AH48" s="218" t="str">
        <f t="shared" si="31"/>
        <v/>
      </c>
      <c r="AI48" s="219"/>
      <c r="AJ48" s="218" t="str">
        <f t="shared" si="32"/>
        <v/>
      </c>
      <c r="AK48" s="219" t="e">
        <f t="shared" si="33"/>
        <v>#DIV/0!</v>
      </c>
      <c r="AL48" s="218" t="str">
        <f t="shared" si="34"/>
        <v/>
      </c>
      <c r="AM48" s="219" t="e">
        <f t="shared" si="12"/>
        <v>#DIV/0!</v>
      </c>
      <c r="AN48" s="220" t="str">
        <f t="shared" si="35"/>
        <v/>
      </c>
      <c r="AO48" s="221"/>
      <c r="AP48" s="168" t="str">
        <f t="shared" si="36"/>
        <v/>
      </c>
      <c r="AQ48" s="169"/>
      <c r="AR48" s="168" t="str">
        <f t="shared" si="37"/>
        <v/>
      </c>
      <c r="AS48" s="170"/>
      <c r="AT48" s="168" t="str">
        <f t="shared" si="38"/>
        <v/>
      </c>
      <c r="AU48" s="170" t="e">
        <f t="shared" si="39"/>
        <v>#DIV/0!</v>
      </c>
      <c r="AV48" s="168" t="str">
        <f t="shared" si="40"/>
        <v/>
      </c>
      <c r="AW48" s="217" t="e">
        <f>IF($D$4/$E$81*#REF!*$E$12&lt;0.01,"",$D$4/$E$81*#REF!*$E$12)</f>
        <v>#DIV/0!</v>
      </c>
      <c r="AZ48" s="171" t="str">
        <f t="shared" si="13"/>
        <v/>
      </c>
      <c r="BA48" s="171"/>
      <c r="BB48" s="171"/>
      <c r="BC48" s="171" t="str">
        <f t="shared" si="14"/>
        <v/>
      </c>
      <c r="BD48" s="171"/>
      <c r="BE48" s="171"/>
      <c r="BF48" s="164" t="str">
        <f t="shared" si="15"/>
        <v/>
      </c>
      <c r="BG48" s="164"/>
      <c r="BH48" s="164" t="str" cm="1">
        <f t="array" ref="BH48">IF(B48="","",SUMPRODUCT(($Q$2:$AM$32&gt;=AZ48)*($Q$2:$AM$32&lt;=BC48)*($AZ$2:$BV$32&gt;0)))</f>
        <v/>
      </c>
      <c r="BI48" s="164"/>
      <c r="BJ48" s="165" t="str" cm="1">
        <f t="array" ref="BJ48">IF($D$4="",IF(BC48="","",SUMPRODUCT(($Q$2:$AM$32&gt;=AZ48)*($Q$2:$AM$32&lt;=BC48)*($CA$2:$CW$32))),IF(BC48="","",SUMPRODUCT(($Q$2:$AM$32&gt;=AZ48)*($Q$2:$AM$32&lt;=BC48)*($AZ$2:$BV$32))))</f>
        <v/>
      </c>
      <c r="BK48" s="166"/>
      <c r="BL48" s="167"/>
      <c r="BM48" s="163" t="str">
        <f t="shared" si="41"/>
        <v/>
      </c>
      <c r="BN48" s="163"/>
      <c r="BO48" s="163"/>
    </row>
    <row r="49" spans="1:67" s="21" customFormat="1" ht="14.45" customHeight="1" x14ac:dyDescent="0.25">
      <c r="A49" s="49"/>
      <c r="B49" s="234"/>
      <c r="C49" s="235"/>
      <c r="D49" s="210" t="str">
        <f t="shared" si="42"/>
        <v/>
      </c>
      <c r="E49" s="211"/>
      <c r="F49" s="210" t="str" cm="1">
        <f t="array" ref="F49">IF(B49="","",SUMPRODUCT(($Q$2:$AM$32&gt;=A49)*($Q$2:$AM$32&lt;=B49)*($AZ$2:$BV$32&gt;0)))</f>
        <v/>
      </c>
      <c r="G49" s="211"/>
      <c r="H49" s="212" t="str" cm="1">
        <f t="array" ref="H49">IF(B49="","",SUMPRODUCT(($Q$2:$AM$32&gt;=A49)*($Q$2:$AM$32&lt;=B49)*($AZ$2:$BV$32)))</f>
        <v/>
      </c>
      <c r="I49" s="212"/>
      <c r="J49" s="400" t="str">
        <f t="shared" si="43"/>
        <v/>
      </c>
      <c r="K49" s="401"/>
      <c r="L49" s="401" t="str">
        <f t="shared" si="17"/>
        <v/>
      </c>
      <c r="M49" s="401"/>
      <c r="N49" s="402" t="str">
        <f t="shared" si="18"/>
        <v/>
      </c>
      <c r="O49" s="402"/>
      <c r="P49" s="401" t="str">
        <f t="shared" si="19"/>
        <v/>
      </c>
      <c r="Q49" s="401"/>
      <c r="R49" s="401" t="str">
        <f t="shared" si="20"/>
        <v/>
      </c>
      <c r="S49" s="403"/>
      <c r="T49" s="392" t="str">
        <f t="shared" si="21"/>
        <v/>
      </c>
      <c r="U49" s="393" t="e">
        <f t="shared" si="22"/>
        <v>#DIV/0!</v>
      </c>
      <c r="V49" s="394" t="str">
        <f t="shared" si="23"/>
        <v/>
      </c>
      <c r="W49" s="393" t="e">
        <f t="shared" si="24"/>
        <v>#DIV/0!</v>
      </c>
      <c r="X49" s="395" t="str">
        <f t="shared" si="25"/>
        <v/>
      </c>
      <c r="Y49" s="396"/>
      <c r="Z49" s="397" t="str">
        <f t="shared" si="26"/>
        <v/>
      </c>
      <c r="AA49" s="398"/>
      <c r="AB49" s="397" t="str">
        <f t="shared" si="27"/>
        <v/>
      </c>
      <c r="AC49" s="399"/>
      <c r="AD49" s="207" t="str">
        <f t="shared" si="28"/>
        <v/>
      </c>
      <c r="AE49" s="175"/>
      <c r="AF49" s="174" t="str">
        <f t="shared" si="29"/>
        <v/>
      </c>
      <c r="AG49" s="175" t="e">
        <f t="shared" si="30"/>
        <v>#DIV/0!</v>
      </c>
      <c r="AH49" s="174" t="str">
        <f t="shared" si="31"/>
        <v/>
      </c>
      <c r="AI49" s="175"/>
      <c r="AJ49" s="174" t="str">
        <f t="shared" si="32"/>
        <v/>
      </c>
      <c r="AK49" s="175" t="e">
        <f t="shared" si="33"/>
        <v>#DIV/0!</v>
      </c>
      <c r="AL49" s="174" t="str">
        <f t="shared" si="34"/>
        <v/>
      </c>
      <c r="AM49" s="175" t="e">
        <f t="shared" si="12"/>
        <v>#DIV/0!</v>
      </c>
      <c r="AN49" s="202" t="str">
        <f t="shared" si="35"/>
        <v/>
      </c>
      <c r="AO49" s="203"/>
      <c r="AP49" s="172" t="str">
        <f t="shared" si="36"/>
        <v/>
      </c>
      <c r="AQ49" s="204"/>
      <c r="AR49" s="172" t="str">
        <f t="shared" si="37"/>
        <v/>
      </c>
      <c r="AS49" s="201"/>
      <c r="AT49" s="172" t="str">
        <f t="shared" si="38"/>
        <v/>
      </c>
      <c r="AU49" s="201" t="e">
        <f t="shared" si="39"/>
        <v>#DIV/0!</v>
      </c>
      <c r="AV49" s="172" t="str">
        <f t="shared" si="40"/>
        <v/>
      </c>
      <c r="AW49" s="173" t="e">
        <f>IF($D$4/$E$81*#REF!*$E$12&lt;0.01,"",$D$4/$E$81*#REF!*$E$12)</f>
        <v>#DIV/0!</v>
      </c>
      <c r="AZ49" s="171" t="str">
        <f t="shared" si="13"/>
        <v/>
      </c>
      <c r="BA49" s="171"/>
      <c r="BB49" s="171"/>
      <c r="BC49" s="171" t="str">
        <f t="shared" si="14"/>
        <v/>
      </c>
      <c r="BD49" s="171"/>
      <c r="BE49" s="171"/>
      <c r="BF49" s="164" t="str">
        <f t="shared" si="15"/>
        <v/>
      </c>
      <c r="BG49" s="164"/>
      <c r="BH49" s="164" t="str" cm="1">
        <f t="array" ref="BH49">IF(B49="","",SUMPRODUCT(($Q$2:$AM$32&gt;=AZ49)*($Q$2:$AM$32&lt;=BC49)*($AZ$2:$BV$32&gt;0)))</f>
        <v/>
      </c>
      <c r="BI49" s="164"/>
      <c r="BJ49" s="165" t="str" cm="1">
        <f t="array" ref="BJ49">IF($D$4="",IF(BC49="","",SUMPRODUCT(($Q$2:$AM$32&gt;=AZ49)*($Q$2:$AM$32&lt;=BC49)*($CA$2:$CW$32))),IF(BC49="","",SUMPRODUCT(($Q$2:$AM$32&gt;=AZ49)*($Q$2:$AM$32&lt;=BC49)*($AZ$2:$BV$32))))</f>
        <v/>
      </c>
      <c r="BK49" s="166"/>
      <c r="BL49" s="167"/>
      <c r="BM49" s="163" t="str">
        <f t="shared" si="41"/>
        <v/>
      </c>
      <c r="BN49" s="163"/>
      <c r="BO49" s="163"/>
    </row>
    <row r="50" spans="1:67" s="21" customFormat="1" ht="14.45" customHeight="1" x14ac:dyDescent="0.25">
      <c r="A50" s="50"/>
      <c r="B50" s="228"/>
      <c r="C50" s="229"/>
      <c r="D50" s="230" t="str">
        <f t="shared" si="42"/>
        <v/>
      </c>
      <c r="E50" s="231"/>
      <c r="F50" s="230" t="str" cm="1">
        <f t="array" ref="F50">IF(B50="","",SUMPRODUCT(($Q$2:$AM$32&gt;=A50)*($Q$2:$AM$32&lt;=B50)*($AZ$2:$BV$32&gt;0)))</f>
        <v/>
      </c>
      <c r="G50" s="231"/>
      <c r="H50" s="232" t="str" cm="1">
        <f t="array" ref="H50">IF(B50="","",SUMPRODUCT(($Q$2:$AM$32&gt;=A50)*($Q$2:$AM$32&lt;=B50)*($AZ$2:$BV$32)))</f>
        <v/>
      </c>
      <c r="I50" s="232"/>
      <c r="J50" s="380" t="str">
        <f t="shared" si="43"/>
        <v/>
      </c>
      <c r="K50" s="381"/>
      <c r="L50" s="381" t="str">
        <f t="shared" si="17"/>
        <v/>
      </c>
      <c r="M50" s="381"/>
      <c r="N50" s="382" t="str">
        <f t="shared" si="18"/>
        <v/>
      </c>
      <c r="O50" s="382"/>
      <c r="P50" s="381" t="str">
        <f t="shared" si="19"/>
        <v/>
      </c>
      <c r="Q50" s="381"/>
      <c r="R50" s="381" t="str">
        <f t="shared" si="20"/>
        <v/>
      </c>
      <c r="S50" s="383"/>
      <c r="T50" s="384" t="str">
        <f t="shared" si="21"/>
        <v/>
      </c>
      <c r="U50" s="385" t="e">
        <f t="shared" si="22"/>
        <v>#DIV/0!</v>
      </c>
      <c r="V50" s="386" t="str">
        <f t="shared" si="23"/>
        <v/>
      </c>
      <c r="W50" s="385" t="e">
        <f t="shared" si="24"/>
        <v>#DIV/0!</v>
      </c>
      <c r="X50" s="387" t="str">
        <f t="shared" si="25"/>
        <v/>
      </c>
      <c r="Y50" s="388"/>
      <c r="Z50" s="389" t="str">
        <f t="shared" si="26"/>
        <v/>
      </c>
      <c r="AA50" s="390"/>
      <c r="AB50" s="389" t="str">
        <f t="shared" si="27"/>
        <v/>
      </c>
      <c r="AC50" s="391"/>
      <c r="AD50" s="223" t="str">
        <f t="shared" si="28"/>
        <v/>
      </c>
      <c r="AE50" s="219"/>
      <c r="AF50" s="218" t="str">
        <f t="shared" si="29"/>
        <v/>
      </c>
      <c r="AG50" s="219" t="e">
        <f t="shared" si="30"/>
        <v>#DIV/0!</v>
      </c>
      <c r="AH50" s="218" t="str">
        <f t="shared" si="31"/>
        <v/>
      </c>
      <c r="AI50" s="219"/>
      <c r="AJ50" s="218" t="str">
        <f t="shared" si="32"/>
        <v/>
      </c>
      <c r="AK50" s="219" t="e">
        <f t="shared" si="33"/>
        <v>#DIV/0!</v>
      </c>
      <c r="AL50" s="218" t="str">
        <f t="shared" si="34"/>
        <v/>
      </c>
      <c r="AM50" s="219" t="e">
        <f t="shared" si="12"/>
        <v>#DIV/0!</v>
      </c>
      <c r="AN50" s="220" t="str">
        <f t="shared" si="35"/>
        <v/>
      </c>
      <c r="AO50" s="221"/>
      <c r="AP50" s="168" t="str">
        <f t="shared" si="36"/>
        <v/>
      </c>
      <c r="AQ50" s="169"/>
      <c r="AR50" s="168" t="str">
        <f t="shared" si="37"/>
        <v/>
      </c>
      <c r="AS50" s="170"/>
      <c r="AT50" s="168" t="str">
        <f t="shared" si="38"/>
        <v/>
      </c>
      <c r="AU50" s="170" t="e">
        <f t="shared" si="39"/>
        <v>#DIV/0!</v>
      </c>
      <c r="AV50" s="168" t="str">
        <f t="shared" si="40"/>
        <v/>
      </c>
      <c r="AW50" s="217" t="e">
        <f>IF($D$4/$E$81*#REF!*$E$12&lt;0.01,"",$D$4/$E$81*#REF!*$E$12)</f>
        <v>#DIV/0!</v>
      </c>
      <c r="AZ50" s="171" t="str">
        <f t="shared" si="13"/>
        <v/>
      </c>
      <c r="BA50" s="171"/>
      <c r="BB50" s="171"/>
      <c r="BC50" s="171" t="str">
        <f t="shared" si="14"/>
        <v/>
      </c>
      <c r="BD50" s="171"/>
      <c r="BE50" s="171"/>
      <c r="BF50" s="164" t="str">
        <f t="shared" si="15"/>
        <v/>
      </c>
      <c r="BG50" s="164"/>
      <c r="BH50" s="164" t="str" cm="1">
        <f t="array" ref="BH50">IF(B50="","",SUMPRODUCT(($Q$2:$AM$32&gt;=AZ50)*($Q$2:$AM$32&lt;=BC50)*($AZ$2:$BV$32&gt;0)))</f>
        <v/>
      </c>
      <c r="BI50" s="164"/>
      <c r="BJ50" s="165" t="str" cm="1">
        <f t="array" ref="BJ50">IF($D$4="",IF(BC50="","",SUMPRODUCT(($Q$2:$AM$32&gt;=AZ50)*($Q$2:$AM$32&lt;=BC50)*($CA$2:$CW$32))),IF(BC50="","",SUMPRODUCT(($Q$2:$AM$32&gt;=AZ50)*($Q$2:$AM$32&lt;=BC50)*($AZ$2:$BV$32))))</f>
        <v/>
      </c>
      <c r="BK50" s="166"/>
      <c r="BL50" s="167"/>
      <c r="BM50" s="163" t="str">
        <f t="shared" si="41"/>
        <v/>
      </c>
      <c r="BN50" s="163"/>
      <c r="BO50" s="163"/>
    </row>
    <row r="51" spans="1:67" s="21" customFormat="1" ht="14.45" customHeight="1" x14ac:dyDescent="0.25">
      <c r="A51" s="51"/>
      <c r="B51" s="208"/>
      <c r="C51" s="209"/>
      <c r="D51" s="210" t="str">
        <f t="shared" si="42"/>
        <v/>
      </c>
      <c r="E51" s="211"/>
      <c r="F51" s="210" t="str" cm="1">
        <f t="array" ref="F51">IF(B51="","",SUMPRODUCT(($Q$2:$AM$32&gt;=A51)*($Q$2:$AM$32&lt;=B51)*($AZ$2:$BV$32&gt;0)))</f>
        <v/>
      </c>
      <c r="G51" s="211"/>
      <c r="H51" s="212" t="str" cm="1">
        <f t="array" ref="H51">IF(B51="","",SUMPRODUCT(($Q$2:$AM$32&gt;=A51)*($Q$2:$AM$32&lt;=B51)*($AZ$2:$BV$32)))</f>
        <v/>
      </c>
      <c r="I51" s="212"/>
      <c r="J51" s="400" t="str">
        <f t="shared" si="43"/>
        <v/>
      </c>
      <c r="K51" s="401"/>
      <c r="L51" s="401" t="str">
        <f t="shared" si="17"/>
        <v/>
      </c>
      <c r="M51" s="401"/>
      <c r="N51" s="402" t="str">
        <f t="shared" si="18"/>
        <v/>
      </c>
      <c r="O51" s="402"/>
      <c r="P51" s="401" t="str">
        <f t="shared" si="19"/>
        <v/>
      </c>
      <c r="Q51" s="401"/>
      <c r="R51" s="401" t="str">
        <f t="shared" si="20"/>
        <v/>
      </c>
      <c r="S51" s="403"/>
      <c r="T51" s="392" t="str">
        <f t="shared" si="21"/>
        <v/>
      </c>
      <c r="U51" s="393" t="e">
        <f t="shared" si="22"/>
        <v>#DIV/0!</v>
      </c>
      <c r="V51" s="394" t="str">
        <f t="shared" si="23"/>
        <v/>
      </c>
      <c r="W51" s="393" t="e">
        <f t="shared" si="24"/>
        <v>#DIV/0!</v>
      </c>
      <c r="X51" s="395" t="str">
        <f t="shared" si="25"/>
        <v/>
      </c>
      <c r="Y51" s="396"/>
      <c r="Z51" s="397" t="str">
        <f t="shared" si="26"/>
        <v/>
      </c>
      <c r="AA51" s="398"/>
      <c r="AB51" s="397" t="str">
        <f t="shared" si="27"/>
        <v/>
      </c>
      <c r="AC51" s="399"/>
      <c r="AD51" s="207" t="str">
        <f t="shared" si="28"/>
        <v/>
      </c>
      <c r="AE51" s="175"/>
      <c r="AF51" s="174" t="str">
        <f t="shared" si="29"/>
        <v/>
      </c>
      <c r="AG51" s="175" t="e">
        <f t="shared" si="30"/>
        <v>#DIV/0!</v>
      </c>
      <c r="AH51" s="174" t="str">
        <f t="shared" si="31"/>
        <v/>
      </c>
      <c r="AI51" s="175"/>
      <c r="AJ51" s="174" t="str">
        <f t="shared" si="32"/>
        <v/>
      </c>
      <c r="AK51" s="175" t="e">
        <f t="shared" si="33"/>
        <v>#DIV/0!</v>
      </c>
      <c r="AL51" s="174" t="str">
        <f t="shared" si="34"/>
        <v/>
      </c>
      <c r="AM51" s="175" t="e">
        <f t="shared" si="12"/>
        <v>#DIV/0!</v>
      </c>
      <c r="AN51" s="202" t="str">
        <f t="shared" si="35"/>
        <v/>
      </c>
      <c r="AO51" s="203"/>
      <c r="AP51" s="172" t="str">
        <f t="shared" si="36"/>
        <v/>
      </c>
      <c r="AQ51" s="204"/>
      <c r="AR51" s="172" t="str">
        <f t="shared" si="37"/>
        <v/>
      </c>
      <c r="AS51" s="201"/>
      <c r="AT51" s="172" t="str">
        <f t="shared" si="38"/>
        <v/>
      </c>
      <c r="AU51" s="201" t="e">
        <f t="shared" si="39"/>
        <v>#DIV/0!</v>
      </c>
      <c r="AV51" s="172" t="str">
        <f t="shared" si="40"/>
        <v/>
      </c>
      <c r="AW51" s="173" t="e">
        <f>IF($D$4/$E$81*#REF!*$E$12&lt;0.01,"",$D$4/$E$81*#REF!*$E$12)</f>
        <v>#DIV/0!</v>
      </c>
      <c r="AZ51" s="171" t="str">
        <f t="shared" si="13"/>
        <v/>
      </c>
      <c r="BA51" s="171"/>
      <c r="BB51" s="171"/>
      <c r="BC51" s="171" t="str">
        <f t="shared" si="14"/>
        <v/>
      </c>
      <c r="BD51" s="171"/>
      <c r="BE51" s="171"/>
      <c r="BF51" s="164" t="str">
        <f t="shared" si="15"/>
        <v/>
      </c>
      <c r="BG51" s="164"/>
      <c r="BH51" s="164" t="str" cm="1">
        <f t="array" ref="BH51">IF(B51="","",SUMPRODUCT(($Q$2:$AM$32&gt;=AZ51)*($Q$2:$AM$32&lt;=BC51)*($AZ$2:$BV$32&gt;0)))</f>
        <v/>
      </c>
      <c r="BI51" s="164"/>
      <c r="BJ51" s="165" t="str" cm="1">
        <f t="array" ref="BJ51">IF($D$4="",IF(BC51="","",SUMPRODUCT(($Q$2:$AM$32&gt;=AZ51)*($Q$2:$AM$32&lt;=BC51)*($CA$2:$CW$32))),IF(BC51="","",SUMPRODUCT(($Q$2:$AM$32&gt;=AZ51)*($Q$2:$AM$32&lt;=BC51)*($AZ$2:$BV$32))))</f>
        <v/>
      </c>
      <c r="BK51" s="166"/>
      <c r="BL51" s="167"/>
      <c r="BM51" s="163" t="str">
        <f t="shared" si="41"/>
        <v/>
      </c>
      <c r="BN51" s="163"/>
      <c r="BO51" s="163"/>
    </row>
    <row r="52" spans="1:67" s="21" customFormat="1" ht="14.45" customHeight="1" x14ac:dyDescent="0.25">
      <c r="A52" s="48"/>
      <c r="B52" s="236"/>
      <c r="C52" s="237"/>
      <c r="D52" s="230" t="str">
        <f t="shared" si="42"/>
        <v/>
      </c>
      <c r="E52" s="231"/>
      <c r="F52" s="230" t="str" cm="1">
        <f t="array" ref="F52">IF(B52="","",SUMPRODUCT(($Q$2:$AM$32&gt;=A52)*($Q$2:$AM$32&lt;=B52)*($AZ$2:$BV$32&gt;0)))</f>
        <v/>
      </c>
      <c r="G52" s="231"/>
      <c r="H52" s="232" t="str" cm="1">
        <f t="array" ref="H52">IF(B52="","",SUMPRODUCT(($Q$2:$AM$32&gt;=A52)*($Q$2:$AM$32&lt;=B52)*($AZ$2:$BV$32)))</f>
        <v/>
      </c>
      <c r="I52" s="232"/>
      <c r="J52" s="380" t="str">
        <f t="shared" si="43"/>
        <v/>
      </c>
      <c r="K52" s="381"/>
      <c r="L52" s="381" t="str">
        <f t="shared" si="17"/>
        <v/>
      </c>
      <c r="M52" s="381"/>
      <c r="N52" s="382" t="str">
        <f t="shared" si="18"/>
        <v/>
      </c>
      <c r="O52" s="382"/>
      <c r="P52" s="381" t="str">
        <f t="shared" si="19"/>
        <v/>
      </c>
      <c r="Q52" s="381"/>
      <c r="R52" s="381" t="str">
        <f t="shared" si="20"/>
        <v/>
      </c>
      <c r="S52" s="383"/>
      <c r="T52" s="384" t="str">
        <f t="shared" si="21"/>
        <v/>
      </c>
      <c r="U52" s="385" t="e">
        <f t="shared" si="22"/>
        <v>#DIV/0!</v>
      </c>
      <c r="V52" s="386" t="str">
        <f t="shared" si="23"/>
        <v/>
      </c>
      <c r="W52" s="385" t="e">
        <f t="shared" si="24"/>
        <v>#DIV/0!</v>
      </c>
      <c r="X52" s="387" t="str">
        <f t="shared" si="25"/>
        <v/>
      </c>
      <c r="Y52" s="388"/>
      <c r="Z52" s="389" t="str">
        <f t="shared" si="26"/>
        <v/>
      </c>
      <c r="AA52" s="390"/>
      <c r="AB52" s="389" t="str">
        <f t="shared" si="27"/>
        <v/>
      </c>
      <c r="AC52" s="391"/>
      <c r="AD52" s="223" t="str">
        <f t="shared" si="28"/>
        <v/>
      </c>
      <c r="AE52" s="219"/>
      <c r="AF52" s="218" t="str">
        <f t="shared" si="29"/>
        <v/>
      </c>
      <c r="AG52" s="219" t="e">
        <f t="shared" si="30"/>
        <v>#DIV/0!</v>
      </c>
      <c r="AH52" s="218" t="str">
        <f t="shared" si="31"/>
        <v/>
      </c>
      <c r="AI52" s="219"/>
      <c r="AJ52" s="218" t="str">
        <f t="shared" si="32"/>
        <v/>
      </c>
      <c r="AK52" s="219" t="e">
        <f t="shared" si="33"/>
        <v>#DIV/0!</v>
      </c>
      <c r="AL52" s="218" t="str">
        <f t="shared" si="34"/>
        <v/>
      </c>
      <c r="AM52" s="219" t="e">
        <f t="shared" si="12"/>
        <v>#DIV/0!</v>
      </c>
      <c r="AN52" s="220" t="str">
        <f t="shared" si="35"/>
        <v/>
      </c>
      <c r="AO52" s="221"/>
      <c r="AP52" s="168" t="str">
        <f t="shared" si="36"/>
        <v/>
      </c>
      <c r="AQ52" s="169"/>
      <c r="AR52" s="168" t="str">
        <f t="shared" si="37"/>
        <v/>
      </c>
      <c r="AS52" s="170"/>
      <c r="AT52" s="168" t="str">
        <f t="shared" si="38"/>
        <v/>
      </c>
      <c r="AU52" s="170" t="e">
        <f t="shared" si="39"/>
        <v>#DIV/0!</v>
      </c>
      <c r="AV52" s="168" t="str">
        <f t="shared" si="40"/>
        <v/>
      </c>
      <c r="AW52" s="217" t="e">
        <f>IF($D$4/$E$81*#REF!*$E$12&lt;0.01,"",$D$4/$E$81*#REF!*$E$12)</f>
        <v>#DIV/0!</v>
      </c>
      <c r="AZ52" s="171" t="str">
        <f t="shared" si="13"/>
        <v/>
      </c>
      <c r="BA52" s="171"/>
      <c r="BB52" s="171"/>
      <c r="BC52" s="171" t="str">
        <f t="shared" si="14"/>
        <v/>
      </c>
      <c r="BD52" s="171"/>
      <c r="BE52" s="171"/>
      <c r="BF52" s="164" t="str">
        <f t="shared" si="15"/>
        <v/>
      </c>
      <c r="BG52" s="164"/>
      <c r="BH52" s="164" t="str" cm="1">
        <f t="array" ref="BH52">IF(B52="","",SUMPRODUCT(($Q$2:$AM$32&gt;=AZ52)*($Q$2:$AM$32&lt;=BC52)*($AZ$2:$BV$32&gt;0)))</f>
        <v/>
      </c>
      <c r="BI52" s="164"/>
      <c r="BJ52" s="165" t="str" cm="1">
        <f t="array" ref="BJ52">IF($D$4="",IF(BC52="","",SUMPRODUCT(($Q$2:$AM$32&gt;=AZ52)*($Q$2:$AM$32&lt;=BC52)*($CA$2:$CW$32))),IF(BC52="","",SUMPRODUCT(($Q$2:$AM$32&gt;=AZ52)*($Q$2:$AM$32&lt;=BC52)*($AZ$2:$BV$32))))</f>
        <v/>
      </c>
      <c r="BK52" s="166"/>
      <c r="BL52" s="167"/>
      <c r="BM52" s="163" t="str">
        <f t="shared" si="41"/>
        <v/>
      </c>
      <c r="BN52" s="163"/>
      <c r="BO52" s="163"/>
    </row>
    <row r="53" spans="1:67" s="21" customFormat="1" ht="14.45" customHeight="1" x14ac:dyDescent="0.25">
      <c r="A53" s="49"/>
      <c r="B53" s="234"/>
      <c r="C53" s="235"/>
      <c r="D53" s="210" t="str">
        <f t="shared" si="42"/>
        <v/>
      </c>
      <c r="E53" s="211"/>
      <c r="F53" s="210" t="str" cm="1">
        <f t="array" ref="F53">IF(B53="","",SUMPRODUCT(($Q$2:$AM$32&gt;=A53)*($Q$2:$AM$32&lt;=B53)*($AZ$2:$BV$32&gt;0)))</f>
        <v/>
      </c>
      <c r="G53" s="211"/>
      <c r="H53" s="212" t="str" cm="1">
        <f t="array" ref="H53">IF(B53="","",SUMPRODUCT(($Q$2:$AM$32&gt;=A53)*($Q$2:$AM$32&lt;=B53)*($AZ$2:$BV$32)))</f>
        <v/>
      </c>
      <c r="I53" s="212"/>
      <c r="J53" s="400" t="str">
        <f t="shared" si="43"/>
        <v/>
      </c>
      <c r="K53" s="401"/>
      <c r="L53" s="401" t="str">
        <f t="shared" si="17"/>
        <v/>
      </c>
      <c r="M53" s="401"/>
      <c r="N53" s="402" t="str">
        <f t="shared" si="18"/>
        <v/>
      </c>
      <c r="O53" s="402"/>
      <c r="P53" s="401" t="str">
        <f t="shared" si="19"/>
        <v/>
      </c>
      <c r="Q53" s="401"/>
      <c r="R53" s="401" t="str">
        <f t="shared" si="20"/>
        <v/>
      </c>
      <c r="S53" s="403"/>
      <c r="T53" s="392" t="str">
        <f t="shared" si="21"/>
        <v/>
      </c>
      <c r="U53" s="393" t="e">
        <f t="shared" si="22"/>
        <v>#DIV/0!</v>
      </c>
      <c r="V53" s="394" t="str">
        <f t="shared" si="23"/>
        <v/>
      </c>
      <c r="W53" s="393" t="e">
        <f t="shared" si="24"/>
        <v>#DIV/0!</v>
      </c>
      <c r="X53" s="395" t="str">
        <f t="shared" si="25"/>
        <v/>
      </c>
      <c r="Y53" s="396"/>
      <c r="Z53" s="397" t="str">
        <f t="shared" si="26"/>
        <v/>
      </c>
      <c r="AA53" s="398"/>
      <c r="AB53" s="397" t="str">
        <f t="shared" si="27"/>
        <v/>
      </c>
      <c r="AC53" s="399"/>
      <c r="AD53" s="207" t="str">
        <f t="shared" si="28"/>
        <v/>
      </c>
      <c r="AE53" s="175"/>
      <c r="AF53" s="174" t="str">
        <f t="shared" si="29"/>
        <v/>
      </c>
      <c r="AG53" s="175" t="e">
        <f t="shared" si="30"/>
        <v>#DIV/0!</v>
      </c>
      <c r="AH53" s="174" t="str">
        <f t="shared" si="31"/>
        <v/>
      </c>
      <c r="AI53" s="175"/>
      <c r="AJ53" s="174" t="str">
        <f t="shared" si="32"/>
        <v/>
      </c>
      <c r="AK53" s="175" t="e">
        <f t="shared" si="33"/>
        <v>#DIV/0!</v>
      </c>
      <c r="AL53" s="174" t="str">
        <f t="shared" si="34"/>
        <v/>
      </c>
      <c r="AM53" s="175" t="e">
        <f t="shared" si="12"/>
        <v>#DIV/0!</v>
      </c>
      <c r="AN53" s="202" t="str">
        <f t="shared" si="35"/>
        <v/>
      </c>
      <c r="AO53" s="203"/>
      <c r="AP53" s="172" t="str">
        <f t="shared" si="36"/>
        <v/>
      </c>
      <c r="AQ53" s="204"/>
      <c r="AR53" s="172" t="str">
        <f t="shared" si="37"/>
        <v/>
      </c>
      <c r="AS53" s="201"/>
      <c r="AT53" s="172" t="str">
        <f t="shared" si="38"/>
        <v/>
      </c>
      <c r="AU53" s="201" t="e">
        <f t="shared" si="39"/>
        <v>#DIV/0!</v>
      </c>
      <c r="AV53" s="172" t="str">
        <f t="shared" si="40"/>
        <v/>
      </c>
      <c r="AW53" s="173" t="e">
        <f>IF($D$4/$E$81*#REF!*$E$12&lt;0.01,"",$D$4/$E$81*#REF!*$E$12)</f>
        <v>#DIV/0!</v>
      </c>
      <c r="AZ53" s="171" t="str">
        <f t="shared" si="13"/>
        <v/>
      </c>
      <c r="BA53" s="171"/>
      <c r="BB53" s="171"/>
      <c r="BC53" s="171" t="str">
        <f t="shared" si="14"/>
        <v/>
      </c>
      <c r="BD53" s="171"/>
      <c r="BE53" s="171"/>
      <c r="BF53" s="164" t="str">
        <f t="shared" si="15"/>
        <v/>
      </c>
      <c r="BG53" s="164"/>
      <c r="BH53" s="164" t="str" cm="1">
        <f t="array" ref="BH53">IF(B53="","",SUMPRODUCT(($Q$2:$AM$32&gt;=AZ53)*($Q$2:$AM$32&lt;=BC53)*($AZ$2:$BV$32&gt;0)))</f>
        <v/>
      </c>
      <c r="BI53" s="164"/>
      <c r="BJ53" s="165" t="str" cm="1">
        <f t="array" ref="BJ53">IF($D$4="",IF(BC53="","",SUMPRODUCT(($Q$2:$AM$32&gt;=AZ53)*($Q$2:$AM$32&lt;=BC53)*($CA$2:$CW$32))),IF(BC53="","",SUMPRODUCT(($Q$2:$AM$32&gt;=AZ53)*($Q$2:$AM$32&lt;=BC53)*($AZ$2:$BV$32))))</f>
        <v/>
      </c>
      <c r="BK53" s="166"/>
      <c r="BL53" s="167"/>
      <c r="BM53" s="163" t="str">
        <f t="shared" si="41"/>
        <v/>
      </c>
      <c r="BN53" s="163"/>
      <c r="BO53" s="163"/>
    </row>
    <row r="54" spans="1:67" s="21" customFormat="1" ht="14.45" customHeight="1" x14ac:dyDescent="0.25">
      <c r="A54" s="50"/>
      <c r="B54" s="228"/>
      <c r="C54" s="229"/>
      <c r="D54" s="230" t="str">
        <f t="shared" si="42"/>
        <v/>
      </c>
      <c r="E54" s="231"/>
      <c r="F54" s="230" t="str" cm="1">
        <f t="array" ref="F54">IF(B54="","",SUMPRODUCT(($Q$2:$AM$32&gt;=A54)*($Q$2:$AM$32&lt;=B54)*($AZ$2:$BV$32&gt;0)))</f>
        <v/>
      </c>
      <c r="G54" s="231"/>
      <c r="H54" s="232" t="str" cm="1">
        <f t="array" ref="H54">IF(B54="","",SUMPRODUCT(($Q$2:$AM$32&gt;=A54)*($Q$2:$AM$32&lt;=B54)*($AZ$2:$BV$32)))</f>
        <v/>
      </c>
      <c r="I54" s="232"/>
      <c r="J54" s="380" t="str">
        <f t="shared" si="43"/>
        <v/>
      </c>
      <c r="K54" s="381"/>
      <c r="L54" s="381" t="str">
        <f t="shared" si="17"/>
        <v/>
      </c>
      <c r="M54" s="381"/>
      <c r="N54" s="382" t="str">
        <f t="shared" si="18"/>
        <v/>
      </c>
      <c r="O54" s="382"/>
      <c r="P54" s="381" t="str">
        <f t="shared" si="19"/>
        <v/>
      </c>
      <c r="Q54" s="381"/>
      <c r="R54" s="381" t="str">
        <f t="shared" si="20"/>
        <v/>
      </c>
      <c r="S54" s="383"/>
      <c r="T54" s="384" t="str">
        <f t="shared" si="21"/>
        <v/>
      </c>
      <c r="U54" s="385" t="e">
        <f t="shared" si="22"/>
        <v>#DIV/0!</v>
      </c>
      <c r="V54" s="386" t="str">
        <f t="shared" si="23"/>
        <v/>
      </c>
      <c r="W54" s="385" t="e">
        <f t="shared" si="24"/>
        <v>#DIV/0!</v>
      </c>
      <c r="X54" s="387" t="str">
        <f t="shared" si="25"/>
        <v/>
      </c>
      <c r="Y54" s="388"/>
      <c r="Z54" s="389" t="str">
        <f t="shared" si="26"/>
        <v/>
      </c>
      <c r="AA54" s="390"/>
      <c r="AB54" s="389" t="str">
        <f t="shared" si="27"/>
        <v/>
      </c>
      <c r="AC54" s="391"/>
      <c r="AD54" s="223" t="str">
        <f t="shared" si="28"/>
        <v/>
      </c>
      <c r="AE54" s="219"/>
      <c r="AF54" s="218" t="str">
        <f t="shared" si="29"/>
        <v/>
      </c>
      <c r="AG54" s="219" t="e">
        <f t="shared" si="30"/>
        <v>#DIV/0!</v>
      </c>
      <c r="AH54" s="218" t="str">
        <f t="shared" si="31"/>
        <v/>
      </c>
      <c r="AI54" s="219"/>
      <c r="AJ54" s="218" t="str">
        <f t="shared" si="32"/>
        <v/>
      </c>
      <c r="AK54" s="219" t="e">
        <f t="shared" si="33"/>
        <v>#DIV/0!</v>
      </c>
      <c r="AL54" s="218" t="str">
        <f t="shared" si="34"/>
        <v/>
      </c>
      <c r="AM54" s="219" t="e">
        <f t="shared" si="12"/>
        <v>#DIV/0!</v>
      </c>
      <c r="AN54" s="220" t="str">
        <f t="shared" si="35"/>
        <v/>
      </c>
      <c r="AO54" s="221"/>
      <c r="AP54" s="168" t="str">
        <f t="shared" si="36"/>
        <v/>
      </c>
      <c r="AQ54" s="169"/>
      <c r="AR54" s="168" t="str">
        <f t="shared" si="37"/>
        <v/>
      </c>
      <c r="AS54" s="170"/>
      <c r="AT54" s="168" t="str">
        <f t="shared" si="38"/>
        <v/>
      </c>
      <c r="AU54" s="170" t="e">
        <f t="shared" si="39"/>
        <v>#DIV/0!</v>
      </c>
      <c r="AV54" s="168" t="str">
        <f t="shared" si="40"/>
        <v/>
      </c>
      <c r="AW54" s="217" t="e">
        <f>IF($D$4/$E$81*#REF!*$E$12&lt;0.01,"",$D$4/$E$81*#REF!*$E$12)</f>
        <v>#DIV/0!</v>
      </c>
      <c r="AZ54" s="171" t="str">
        <f t="shared" si="13"/>
        <v/>
      </c>
      <c r="BA54" s="171"/>
      <c r="BB54" s="171"/>
      <c r="BC54" s="171" t="str">
        <f t="shared" si="14"/>
        <v/>
      </c>
      <c r="BD54" s="171"/>
      <c r="BE54" s="171"/>
      <c r="BF54" s="164" t="str">
        <f t="shared" si="15"/>
        <v/>
      </c>
      <c r="BG54" s="164"/>
      <c r="BH54" s="164" t="str" cm="1">
        <f t="array" ref="BH54">IF(B54="","",SUMPRODUCT(($Q$2:$AM$32&gt;=AZ54)*($Q$2:$AM$32&lt;=BC54)*($AZ$2:$BV$32&gt;0)))</f>
        <v/>
      </c>
      <c r="BI54" s="164"/>
      <c r="BJ54" s="165" t="str" cm="1">
        <f t="array" ref="BJ54">IF($D$4="",IF(BC54="","",SUMPRODUCT(($Q$2:$AM$32&gt;=AZ54)*($Q$2:$AM$32&lt;=BC54)*($CA$2:$CW$32))),IF(BC54="","",SUMPRODUCT(($Q$2:$AM$32&gt;=AZ54)*($Q$2:$AM$32&lt;=BC54)*($AZ$2:$BV$32))))</f>
        <v/>
      </c>
      <c r="BK54" s="166"/>
      <c r="BL54" s="167"/>
      <c r="BM54" s="163" t="str">
        <f t="shared" si="41"/>
        <v/>
      </c>
      <c r="BN54" s="163"/>
      <c r="BO54" s="163"/>
    </row>
    <row r="55" spans="1:67" s="21" customFormat="1" ht="14.45" customHeight="1" x14ac:dyDescent="0.25">
      <c r="A55" s="51"/>
      <c r="B55" s="208"/>
      <c r="C55" s="209"/>
      <c r="D55" s="210" t="str">
        <f t="shared" si="42"/>
        <v/>
      </c>
      <c r="E55" s="211"/>
      <c r="F55" s="210" t="str" cm="1">
        <f t="array" ref="F55">IF(B55="","",SUMPRODUCT(($Q$2:$AM$32&gt;=A55)*($Q$2:$AM$32&lt;=B55)*($AZ$2:$BV$32&gt;0)))</f>
        <v/>
      </c>
      <c r="G55" s="211"/>
      <c r="H55" s="212" t="str" cm="1">
        <f t="array" ref="H55">IF(B55="","",SUMPRODUCT(($Q$2:$AM$32&gt;=A55)*($Q$2:$AM$32&lt;=B55)*($AZ$2:$BV$32)))</f>
        <v/>
      </c>
      <c r="I55" s="212"/>
      <c r="J55" s="400" t="str">
        <f t="shared" si="43"/>
        <v/>
      </c>
      <c r="K55" s="401"/>
      <c r="L55" s="401" t="str">
        <f t="shared" si="17"/>
        <v/>
      </c>
      <c r="M55" s="401"/>
      <c r="N55" s="402" t="str">
        <f t="shared" si="18"/>
        <v/>
      </c>
      <c r="O55" s="402"/>
      <c r="P55" s="401" t="str">
        <f t="shared" si="19"/>
        <v/>
      </c>
      <c r="Q55" s="401"/>
      <c r="R55" s="401" t="str">
        <f t="shared" si="20"/>
        <v/>
      </c>
      <c r="S55" s="403"/>
      <c r="T55" s="392" t="str">
        <f t="shared" si="21"/>
        <v/>
      </c>
      <c r="U55" s="393" t="e">
        <f t="shared" si="22"/>
        <v>#DIV/0!</v>
      </c>
      <c r="V55" s="394" t="str">
        <f t="shared" si="23"/>
        <v/>
      </c>
      <c r="W55" s="393" t="e">
        <f t="shared" si="24"/>
        <v>#DIV/0!</v>
      </c>
      <c r="X55" s="395" t="str">
        <f t="shared" si="25"/>
        <v/>
      </c>
      <c r="Y55" s="396"/>
      <c r="Z55" s="397" t="str">
        <f t="shared" si="26"/>
        <v/>
      </c>
      <c r="AA55" s="398"/>
      <c r="AB55" s="397" t="str">
        <f t="shared" si="27"/>
        <v/>
      </c>
      <c r="AC55" s="399"/>
      <c r="AD55" s="207" t="str">
        <f t="shared" si="28"/>
        <v/>
      </c>
      <c r="AE55" s="175"/>
      <c r="AF55" s="174" t="str">
        <f t="shared" si="29"/>
        <v/>
      </c>
      <c r="AG55" s="175" t="e">
        <f t="shared" si="30"/>
        <v>#DIV/0!</v>
      </c>
      <c r="AH55" s="174" t="str">
        <f t="shared" si="31"/>
        <v/>
      </c>
      <c r="AI55" s="175"/>
      <c r="AJ55" s="174" t="str">
        <f t="shared" si="32"/>
        <v/>
      </c>
      <c r="AK55" s="175" t="e">
        <f t="shared" si="33"/>
        <v>#DIV/0!</v>
      </c>
      <c r="AL55" s="174" t="str">
        <f t="shared" si="34"/>
        <v/>
      </c>
      <c r="AM55" s="175" t="e">
        <f t="shared" si="12"/>
        <v>#DIV/0!</v>
      </c>
      <c r="AN55" s="202" t="str">
        <f t="shared" si="35"/>
        <v/>
      </c>
      <c r="AO55" s="203"/>
      <c r="AP55" s="172" t="str">
        <f t="shared" si="36"/>
        <v/>
      </c>
      <c r="AQ55" s="204"/>
      <c r="AR55" s="172" t="str">
        <f t="shared" si="37"/>
        <v/>
      </c>
      <c r="AS55" s="201"/>
      <c r="AT55" s="172" t="str">
        <f t="shared" si="38"/>
        <v/>
      </c>
      <c r="AU55" s="201" t="e">
        <f t="shared" si="39"/>
        <v>#DIV/0!</v>
      </c>
      <c r="AV55" s="172" t="str">
        <f t="shared" si="40"/>
        <v/>
      </c>
      <c r="AW55" s="173" t="e">
        <f>IF($D$4/$E$81*#REF!*$E$12&lt;0.01,"",$D$4/$E$81*#REF!*$E$12)</f>
        <v>#DIV/0!</v>
      </c>
      <c r="AZ55" s="171" t="str">
        <f t="shared" si="13"/>
        <v/>
      </c>
      <c r="BA55" s="171"/>
      <c r="BB55" s="171"/>
      <c r="BC55" s="171" t="str">
        <f t="shared" si="14"/>
        <v/>
      </c>
      <c r="BD55" s="171"/>
      <c r="BE55" s="171"/>
      <c r="BF55" s="164" t="str">
        <f t="shared" si="15"/>
        <v/>
      </c>
      <c r="BG55" s="164"/>
      <c r="BH55" s="164" t="str" cm="1">
        <f t="array" ref="BH55">IF(B55="","",SUMPRODUCT(($Q$2:$AM$32&gt;=AZ55)*($Q$2:$AM$32&lt;=BC55)*($AZ$2:$BV$32&gt;0)))</f>
        <v/>
      </c>
      <c r="BI55" s="164"/>
      <c r="BJ55" s="165" t="str" cm="1">
        <f t="array" ref="BJ55">IF($D$4="",IF(BC55="","",SUMPRODUCT(($Q$2:$AM$32&gt;=AZ55)*($Q$2:$AM$32&lt;=BC55)*($CA$2:$CW$32))),IF(BC55="","",SUMPRODUCT(($Q$2:$AM$32&gt;=AZ55)*($Q$2:$AM$32&lt;=BC55)*($AZ$2:$BV$32))))</f>
        <v/>
      </c>
      <c r="BK55" s="166"/>
      <c r="BL55" s="167"/>
      <c r="BM55" s="163" t="str">
        <f t="shared" si="41"/>
        <v/>
      </c>
      <c r="BN55" s="163"/>
      <c r="BO55" s="163"/>
    </row>
    <row r="56" spans="1:67" s="21" customFormat="1" ht="14.45" customHeight="1" x14ac:dyDescent="0.25">
      <c r="A56" s="48"/>
      <c r="B56" s="236"/>
      <c r="C56" s="237"/>
      <c r="D56" s="230" t="str">
        <f t="shared" si="42"/>
        <v/>
      </c>
      <c r="E56" s="231"/>
      <c r="F56" s="230" t="str" cm="1">
        <f t="array" ref="F56">IF(B56="","",SUMPRODUCT(($Q$2:$AM$32&gt;=A56)*($Q$2:$AM$32&lt;=B56)*($AZ$2:$BV$32&gt;0)))</f>
        <v/>
      </c>
      <c r="G56" s="231"/>
      <c r="H56" s="232" t="str" cm="1">
        <f t="array" ref="H56">IF(B56="","",SUMPRODUCT(($Q$2:$AM$32&gt;=A56)*($Q$2:$AM$32&lt;=B56)*($AZ$2:$BV$32)))</f>
        <v/>
      </c>
      <c r="I56" s="232"/>
      <c r="J56" s="380" t="str">
        <f t="shared" si="43"/>
        <v/>
      </c>
      <c r="K56" s="381"/>
      <c r="L56" s="381" t="str">
        <f t="shared" si="17"/>
        <v/>
      </c>
      <c r="M56" s="381"/>
      <c r="N56" s="382" t="str">
        <f t="shared" si="18"/>
        <v/>
      </c>
      <c r="O56" s="382"/>
      <c r="P56" s="381" t="str">
        <f t="shared" si="19"/>
        <v/>
      </c>
      <c r="Q56" s="381"/>
      <c r="R56" s="381" t="str">
        <f t="shared" si="20"/>
        <v/>
      </c>
      <c r="S56" s="383"/>
      <c r="T56" s="384" t="str">
        <f t="shared" si="21"/>
        <v/>
      </c>
      <c r="U56" s="385" t="e">
        <f t="shared" si="22"/>
        <v>#DIV/0!</v>
      </c>
      <c r="V56" s="386" t="str">
        <f t="shared" si="23"/>
        <v/>
      </c>
      <c r="W56" s="385" t="e">
        <f t="shared" si="24"/>
        <v>#DIV/0!</v>
      </c>
      <c r="X56" s="387" t="str">
        <f t="shared" si="25"/>
        <v/>
      </c>
      <c r="Y56" s="388"/>
      <c r="Z56" s="389" t="str">
        <f t="shared" si="26"/>
        <v/>
      </c>
      <c r="AA56" s="390"/>
      <c r="AB56" s="389" t="str">
        <f t="shared" si="27"/>
        <v/>
      </c>
      <c r="AC56" s="391"/>
      <c r="AD56" s="223" t="str">
        <f t="shared" si="28"/>
        <v/>
      </c>
      <c r="AE56" s="219"/>
      <c r="AF56" s="218" t="str">
        <f t="shared" si="29"/>
        <v/>
      </c>
      <c r="AG56" s="219" t="e">
        <f t="shared" si="30"/>
        <v>#DIV/0!</v>
      </c>
      <c r="AH56" s="218" t="str">
        <f t="shared" si="31"/>
        <v/>
      </c>
      <c r="AI56" s="219"/>
      <c r="AJ56" s="218" t="str">
        <f t="shared" si="32"/>
        <v/>
      </c>
      <c r="AK56" s="219" t="e">
        <f t="shared" si="33"/>
        <v>#DIV/0!</v>
      </c>
      <c r="AL56" s="218" t="str">
        <f t="shared" si="34"/>
        <v/>
      </c>
      <c r="AM56" s="219" t="e">
        <f t="shared" si="12"/>
        <v>#DIV/0!</v>
      </c>
      <c r="AN56" s="220" t="str">
        <f t="shared" si="35"/>
        <v/>
      </c>
      <c r="AO56" s="221"/>
      <c r="AP56" s="168" t="str">
        <f t="shared" si="36"/>
        <v/>
      </c>
      <c r="AQ56" s="169"/>
      <c r="AR56" s="168" t="str">
        <f t="shared" si="37"/>
        <v/>
      </c>
      <c r="AS56" s="170"/>
      <c r="AT56" s="168" t="str">
        <f t="shared" si="38"/>
        <v/>
      </c>
      <c r="AU56" s="170" t="e">
        <f t="shared" si="39"/>
        <v>#DIV/0!</v>
      </c>
      <c r="AV56" s="168" t="str">
        <f t="shared" si="40"/>
        <v/>
      </c>
      <c r="AW56" s="217" t="e">
        <f>IF($D$4/$E$81*#REF!*$E$12&lt;0.01,"",$D$4/$E$81*#REF!*$E$12)</f>
        <v>#DIV/0!</v>
      </c>
      <c r="AZ56" s="171" t="str">
        <f t="shared" si="13"/>
        <v/>
      </c>
      <c r="BA56" s="171"/>
      <c r="BB56" s="171"/>
      <c r="BC56" s="171" t="str">
        <f t="shared" si="14"/>
        <v/>
      </c>
      <c r="BD56" s="171"/>
      <c r="BE56" s="171"/>
      <c r="BF56" s="164" t="str">
        <f t="shared" si="15"/>
        <v/>
      </c>
      <c r="BG56" s="164"/>
      <c r="BH56" s="164" t="str" cm="1">
        <f t="array" ref="BH56">IF(B56="","",SUMPRODUCT(($Q$2:$AM$32&gt;=AZ56)*($Q$2:$AM$32&lt;=BC56)*($AZ$2:$BV$32&gt;0)))</f>
        <v/>
      </c>
      <c r="BI56" s="164"/>
      <c r="BJ56" s="165" t="str" cm="1">
        <f t="array" ref="BJ56">IF($D$4="",IF(BC56="","",SUMPRODUCT(($Q$2:$AM$32&gt;=AZ56)*($Q$2:$AM$32&lt;=BC56)*($CA$2:$CW$32))),IF(BC56="","",SUMPRODUCT(($Q$2:$AM$32&gt;=AZ56)*($Q$2:$AM$32&lt;=BC56)*($AZ$2:$BV$32))))</f>
        <v/>
      </c>
      <c r="BK56" s="166"/>
      <c r="BL56" s="167"/>
      <c r="BM56" s="163" t="str">
        <f t="shared" si="41"/>
        <v/>
      </c>
      <c r="BN56" s="163"/>
      <c r="BO56" s="163"/>
    </row>
    <row r="57" spans="1:67" s="21" customFormat="1" ht="14.45" customHeight="1" x14ac:dyDescent="0.25">
      <c r="A57" s="49"/>
      <c r="B57" s="234"/>
      <c r="C57" s="235"/>
      <c r="D57" s="210" t="str">
        <f t="shared" si="42"/>
        <v/>
      </c>
      <c r="E57" s="211"/>
      <c r="F57" s="210" t="str" cm="1">
        <f t="array" ref="F57">IF(B57="","",SUMPRODUCT(($Q$2:$AM$32&gt;=A57)*($Q$2:$AM$32&lt;=B57)*($AZ$2:$BV$32&gt;0)))</f>
        <v/>
      </c>
      <c r="G57" s="211"/>
      <c r="H57" s="212" t="str" cm="1">
        <f t="array" ref="H57">IF(B57="","",SUMPRODUCT(($Q$2:$AM$32&gt;=A57)*($Q$2:$AM$32&lt;=B57)*($AZ$2:$BV$32)))</f>
        <v/>
      </c>
      <c r="I57" s="212"/>
      <c r="J57" s="400" t="str">
        <f t="shared" si="43"/>
        <v/>
      </c>
      <c r="K57" s="401"/>
      <c r="L57" s="401" t="str">
        <f t="shared" si="17"/>
        <v/>
      </c>
      <c r="M57" s="401"/>
      <c r="N57" s="402" t="str">
        <f t="shared" si="18"/>
        <v/>
      </c>
      <c r="O57" s="402"/>
      <c r="P57" s="401" t="str">
        <f t="shared" si="19"/>
        <v/>
      </c>
      <c r="Q57" s="401"/>
      <c r="R57" s="401" t="str">
        <f t="shared" si="20"/>
        <v/>
      </c>
      <c r="S57" s="403"/>
      <c r="T57" s="392" t="str">
        <f t="shared" si="21"/>
        <v/>
      </c>
      <c r="U57" s="393" t="e">
        <f t="shared" si="22"/>
        <v>#DIV/0!</v>
      </c>
      <c r="V57" s="394" t="str">
        <f t="shared" si="23"/>
        <v/>
      </c>
      <c r="W57" s="393" t="e">
        <f t="shared" si="24"/>
        <v>#DIV/0!</v>
      </c>
      <c r="X57" s="395" t="str">
        <f t="shared" si="25"/>
        <v/>
      </c>
      <c r="Y57" s="396"/>
      <c r="Z57" s="397" t="str">
        <f t="shared" si="26"/>
        <v/>
      </c>
      <c r="AA57" s="398"/>
      <c r="AB57" s="397" t="str">
        <f t="shared" si="27"/>
        <v/>
      </c>
      <c r="AC57" s="399"/>
      <c r="AD57" s="207" t="str">
        <f t="shared" si="28"/>
        <v/>
      </c>
      <c r="AE57" s="175"/>
      <c r="AF57" s="174" t="str">
        <f t="shared" si="29"/>
        <v/>
      </c>
      <c r="AG57" s="175" t="e">
        <f t="shared" si="30"/>
        <v>#DIV/0!</v>
      </c>
      <c r="AH57" s="174" t="str">
        <f t="shared" si="31"/>
        <v/>
      </c>
      <c r="AI57" s="175"/>
      <c r="AJ57" s="174" t="str">
        <f t="shared" si="32"/>
        <v/>
      </c>
      <c r="AK57" s="175" t="e">
        <f t="shared" si="33"/>
        <v>#DIV/0!</v>
      </c>
      <c r="AL57" s="174" t="str">
        <f t="shared" si="34"/>
        <v/>
      </c>
      <c r="AM57" s="175" t="e">
        <f t="shared" si="12"/>
        <v>#DIV/0!</v>
      </c>
      <c r="AN57" s="202" t="str">
        <f t="shared" si="35"/>
        <v/>
      </c>
      <c r="AO57" s="203"/>
      <c r="AP57" s="172" t="str">
        <f t="shared" si="36"/>
        <v/>
      </c>
      <c r="AQ57" s="204"/>
      <c r="AR57" s="172" t="str">
        <f t="shared" si="37"/>
        <v/>
      </c>
      <c r="AS57" s="201"/>
      <c r="AT57" s="172" t="str">
        <f t="shared" si="38"/>
        <v/>
      </c>
      <c r="AU57" s="201" t="e">
        <f t="shared" si="39"/>
        <v>#DIV/0!</v>
      </c>
      <c r="AV57" s="172" t="str">
        <f t="shared" si="40"/>
        <v/>
      </c>
      <c r="AW57" s="173" t="e">
        <f>IF($D$4/$E$81*#REF!*$E$12&lt;0.01,"",$D$4/$E$81*#REF!*$E$12)</f>
        <v>#DIV/0!</v>
      </c>
      <c r="AZ57" s="171" t="str">
        <f t="shared" si="13"/>
        <v/>
      </c>
      <c r="BA57" s="171"/>
      <c r="BB57" s="171"/>
      <c r="BC57" s="171" t="str">
        <f t="shared" si="14"/>
        <v/>
      </c>
      <c r="BD57" s="171"/>
      <c r="BE57" s="171"/>
      <c r="BF57" s="164" t="str">
        <f t="shared" si="15"/>
        <v/>
      </c>
      <c r="BG57" s="164"/>
      <c r="BH57" s="164" t="str" cm="1">
        <f t="array" ref="BH57">IF(B57="","",SUMPRODUCT(($Q$2:$AM$32&gt;=AZ57)*($Q$2:$AM$32&lt;=BC57)*($AZ$2:$BV$32&gt;0)))</f>
        <v/>
      </c>
      <c r="BI57" s="164"/>
      <c r="BJ57" s="165" t="str" cm="1">
        <f t="array" ref="BJ57">IF($D$4="",IF(BC57="","",SUMPRODUCT(($Q$2:$AM$32&gt;=AZ57)*($Q$2:$AM$32&lt;=BC57)*($CA$2:$CW$32))),IF(BC57="","",SUMPRODUCT(($Q$2:$AM$32&gt;=AZ57)*($Q$2:$AM$32&lt;=BC57)*($AZ$2:$BV$32))))</f>
        <v/>
      </c>
      <c r="BK57" s="166"/>
      <c r="BL57" s="167"/>
      <c r="BM57" s="163" t="str">
        <f t="shared" si="41"/>
        <v/>
      </c>
      <c r="BN57" s="163"/>
      <c r="BO57" s="163"/>
    </row>
    <row r="58" spans="1:67" s="21" customFormat="1" ht="14.45" customHeight="1" x14ac:dyDescent="0.25">
      <c r="A58" s="50"/>
      <c r="B58" s="228"/>
      <c r="C58" s="229"/>
      <c r="D58" s="230" t="str">
        <f t="shared" si="42"/>
        <v/>
      </c>
      <c r="E58" s="231"/>
      <c r="F58" s="230" t="str" cm="1">
        <f t="array" ref="F58">IF(B58="","",SUMPRODUCT(($Q$2:$AM$32&gt;=A58)*($Q$2:$AM$32&lt;=B58)*($AZ$2:$BV$32&gt;0)))</f>
        <v/>
      </c>
      <c r="G58" s="231"/>
      <c r="H58" s="232" t="str" cm="1">
        <f t="array" ref="H58">IF(B58="","",SUMPRODUCT(($Q$2:$AM$32&gt;=A58)*($Q$2:$AM$32&lt;=B58)*($AZ$2:$BV$32)))</f>
        <v/>
      </c>
      <c r="I58" s="232"/>
      <c r="J58" s="380" t="str">
        <f t="shared" si="43"/>
        <v/>
      </c>
      <c r="K58" s="381"/>
      <c r="L58" s="381" t="str">
        <f t="shared" si="17"/>
        <v/>
      </c>
      <c r="M58" s="381"/>
      <c r="N58" s="382" t="str">
        <f t="shared" si="18"/>
        <v/>
      </c>
      <c r="O58" s="382"/>
      <c r="P58" s="381" t="str">
        <f t="shared" si="19"/>
        <v/>
      </c>
      <c r="Q58" s="381"/>
      <c r="R58" s="381" t="str">
        <f t="shared" si="20"/>
        <v/>
      </c>
      <c r="S58" s="383"/>
      <c r="T58" s="384" t="str">
        <f t="shared" si="21"/>
        <v/>
      </c>
      <c r="U58" s="385" t="e">
        <f t="shared" si="22"/>
        <v>#DIV/0!</v>
      </c>
      <c r="V58" s="386" t="str">
        <f t="shared" si="23"/>
        <v/>
      </c>
      <c r="W58" s="385" t="e">
        <f t="shared" si="24"/>
        <v>#DIV/0!</v>
      </c>
      <c r="X58" s="387" t="str">
        <f t="shared" si="25"/>
        <v/>
      </c>
      <c r="Y58" s="388"/>
      <c r="Z58" s="389" t="str">
        <f t="shared" si="26"/>
        <v/>
      </c>
      <c r="AA58" s="390"/>
      <c r="AB58" s="389" t="str">
        <f t="shared" si="27"/>
        <v/>
      </c>
      <c r="AC58" s="391"/>
      <c r="AD58" s="223" t="str">
        <f t="shared" si="28"/>
        <v/>
      </c>
      <c r="AE58" s="219"/>
      <c r="AF58" s="218" t="str">
        <f t="shared" si="29"/>
        <v/>
      </c>
      <c r="AG58" s="219" t="e">
        <f t="shared" si="30"/>
        <v>#DIV/0!</v>
      </c>
      <c r="AH58" s="218" t="str">
        <f t="shared" si="31"/>
        <v/>
      </c>
      <c r="AI58" s="219"/>
      <c r="AJ58" s="218" t="str">
        <f t="shared" si="32"/>
        <v/>
      </c>
      <c r="AK58" s="219" t="e">
        <f t="shared" si="33"/>
        <v>#DIV/0!</v>
      </c>
      <c r="AL58" s="218" t="str">
        <f t="shared" si="34"/>
        <v/>
      </c>
      <c r="AM58" s="219" t="e">
        <f t="shared" si="12"/>
        <v>#DIV/0!</v>
      </c>
      <c r="AN58" s="220" t="str">
        <f t="shared" si="35"/>
        <v/>
      </c>
      <c r="AO58" s="221"/>
      <c r="AP58" s="168" t="str">
        <f t="shared" si="36"/>
        <v/>
      </c>
      <c r="AQ58" s="169"/>
      <c r="AR58" s="168" t="str">
        <f t="shared" si="37"/>
        <v/>
      </c>
      <c r="AS58" s="170"/>
      <c r="AT58" s="168" t="str">
        <f t="shared" si="38"/>
        <v/>
      </c>
      <c r="AU58" s="170" t="e">
        <f t="shared" si="39"/>
        <v>#DIV/0!</v>
      </c>
      <c r="AV58" s="168" t="str">
        <f t="shared" si="40"/>
        <v/>
      </c>
      <c r="AW58" s="217" t="e">
        <f>IF($D$4/$E$81*#REF!*$E$12&lt;0.01,"",$D$4/$E$81*#REF!*$E$12)</f>
        <v>#DIV/0!</v>
      </c>
      <c r="AZ58" s="171" t="str">
        <f t="shared" si="13"/>
        <v/>
      </c>
      <c r="BA58" s="171"/>
      <c r="BB58" s="171"/>
      <c r="BC58" s="171" t="str">
        <f t="shared" si="14"/>
        <v/>
      </c>
      <c r="BD58" s="171"/>
      <c r="BE58" s="171"/>
      <c r="BF58" s="164" t="str">
        <f t="shared" si="15"/>
        <v/>
      </c>
      <c r="BG58" s="164"/>
      <c r="BH58" s="164" t="str" cm="1">
        <f t="array" ref="BH58">IF(B58="","",SUMPRODUCT(($Q$2:$AM$32&gt;=AZ58)*($Q$2:$AM$32&lt;=BC58)*($AZ$2:$BV$32&gt;0)))</f>
        <v/>
      </c>
      <c r="BI58" s="164"/>
      <c r="BJ58" s="165" t="str" cm="1">
        <f t="array" ref="BJ58">IF($D$4="",IF(BC58="","",SUMPRODUCT(($Q$2:$AM$32&gt;=AZ58)*($Q$2:$AM$32&lt;=BC58)*($CA$2:$CW$32))),IF(BC58="","",SUMPRODUCT(($Q$2:$AM$32&gt;=AZ58)*($Q$2:$AM$32&lt;=BC58)*($AZ$2:$BV$32))))</f>
        <v/>
      </c>
      <c r="BK58" s="166"/>
      <c r="BL58" s="167"/>
      <c r="BM58" s="163" t="str">
        <f t="shared" si="41"/>
        <v/>
      </c>
      <c r="BN58" s="163"/>
      <c r="BO58" s="163"/>
    </row>
    <row r="59" spans="1:67" s="21" customFormat="1" ht="14.45" customHeight="1" x14ac:dyDescent="0.25">
      <c r="A59" s="51"/>
      <c r="B59" s="208"/>
      <c r="C59" s="209"/>
      <c r="D59" s="210" t="str">
        <f t="shared" si="42"/>
        <v/>
      </c>
      <c r="E59" s="211"/>
      <c r="F59" s="210" t="str" cm="1">
        <f t="array" ref="F59">IF(B59="","",SUMPRODUCT(($Q$2:$AM$32&gt;=A59)*($Q$2:$AM$32&lt;=B59)*($AZ$2:$BV$32&gt;0)))</f>
        <v/>
      </c>
      <c r="G59" s="211"/>
      <c r="H59" s="212" t="str" cm="1">
        <f t="array" ref="H59">IF(B59="","",SUMPRODUCT(($Q$2:$AM$32&gt;=A59)*($Q$2:$AM$32&lt;=B59)*($AZ$2:$BV$32)))</f>
        <v/>
      </c>
      <c r="I59" s="212"/>
      <c r="J59" s="400" t="str">
        <f t="shared" si="43"/>
        <v/>
      </c>
      <c r="K59" s="401"/>
      <c r="L59" s="401" t="str">
        <f t="shared" si="17"/>
        <v/>
      </c>
      <c r="M59" s="401"/>
      <c r="N59" s="402" t="str">
        <f t="shared" si="18"/>
        <v/>
      </c>
      <c r="O59" s="402"/>
      <c r="P59" s="401" t="str">
        <f t="shared" si="19"/>
        <v/>
      </c>
      <c r="Q59" s="401"/>
      <c r="R59" s="401" t="str">
        <f t="shared" si="20"/>
        <v/>
      </c>
      <c r="S59" s="403"/>
      <c r="T59" s="392" t="str">
        <f>IF(OR($B59="",$B$4=""),"",$BM59/$BF59*$D59)</f>
        <v/>
      </c>
      <c r="U59" s="393" t="e">
        <f>IF($D$4/$E$81*AU59*$E$12&lt;0.01,"",$D$4/$E$81*AU59*$E$12)</f>
        <v>#DIV/0!</v>
      </c>
      <c r="V59" s="394" t="str">
        <f t="shared" si="23"/>
        <v/>
      </c>
      <c r="W59" s="393" t="e">
        <f t="shared" si="24"/>
        <v>#DIV/0!</v>
      </c>
      <c r="X59" s="395" t="str">
        <f t="shared" si="25"/>
        <v/>
      </c>
      <c r="Y59" s="396"/>
      <c r="Z59" s="397" t="str">
        <f t="shared" si="26"/>
        <v/>
      </c>
      <c r="AA59" s="398"/>
      <c r="AB59" s="397" t="str">
        <f t="shared" si="27"/>
        <v/>
      </c>
      <c r="AC59" s="399"/>
      <c r="AD59" s="207" t="str">
        <f t="shared" si="28"/>
        <v/>
      </c>
      <c r="AE59" s="175"/>
      <c r="AF59" s="174" t="str">
        <f t="shared" si="29"/>
        <v/>
      </c>
      <c r="AG59" s="175" t="e">
        <f t="shared" si="30"/>
        <v>#DIV/0!</v>
      </c>
      <c r="AH59" s="174" t="str">
        <f t="shared" si="31"/>
        <v/>
      </c>
      <c r="AI59" s="175"/>
      <c r="AJ59" s="174" t="str">
        <f t="shared" si="32"/>
        <v/>
      </c>
      <c r="AK59" s="175" t="e">
        <f t="shared" si="33"/>
        <v>#DIV/0!</v>
      </c>
      <c r="AL59" s="174" t="str">
        <f t="shared" si="34"/>
        <v/>
      </c>
      <c r="AM59" s="175" t="e">
        <f t="shared" si="12"/>
        <v>#DIV/0!</v>
      </c>
      <c r="AN59" s="202" t="str">
        <f t="shared" si="35"/>
        <v/>
      </c>
      <c r="AO59" s="203"/>
      <c r="AP59" s="172" t="str">
        <f t="shared" si="36"/>
        <v/>
      </c>
      <c r="AQ59" s="204"/>
      <c r="AR59" s="172" t="str">
        <f t="shared" si="37"/>
        <v/>
      </c>
      <c r="AS59" s="201"/>
      <c r="AT59" s="172" t="str">
        <f t="shared" si="38"/>
        <v/>
      </c>
      <c r="AU59" s="201" t="e">
        <f t="shared" si="39"/>
        <v>#DIV/0!</v>
      </c>
      <c r="AV59" s="172" t="str">
        <f t="shared" si="40"/>
        <v/>
      </c>
      <c r="AW59" s="173" t="e">
        <f>IF($D$4/$E$81*#REF!*$E$12&lt;0.01,"",$D$4/$E$81*#REF!*$E$12)</f>
        <v>#DIV/0!</v>
      </c>
      <c r="AZ59" s="171" t="str">
        <f t="shared" si="13"/>
        <v/>
      </c>
      <c r="BA59" s="171"/>
      <c r="BB59" s="171"/>
      <c r="BC59" s="171" t="str">
        <f t="shared" si="14"/>
        <v/>
      </c>
      <c r="BD59" s="171"/>
      <c r="BE59" s="171"/>
      <c r="BF59" s="164" t="str">
        <f t="shared" si="15"/>
        <v/>
      </c>
      <c r="BG59" s="164"/>
      <c r="BH59" s="164" t="str" cm="1">
        <f t="array" ref="BH59">IF(B59="","",SUMPRODUCT(($Q$2:$AM$32&gt;=AZ59)*($Q$2:$AM$32&lt;=BC59)*($AZ$2:$BV$32&gt;0)))</f>
        <v/>
      </c>
      <c r="BI59" s="164"/>
      <c r="BJ59" s="165" t="str" cm="1">
        <f t="array" ref="BJ59">IF($D$4="",IF(BC59="","",SUMPRODUCT(($Q$2:$AM$32&gt;=AZ59)*($Q$2:$AM$32&lt;=BC59)*($CA$2:$CW$32))),IF(BC59="","",SUMPRODUCT(($Q$2:$AM$32&gt;=AZ59)*($Q$2:$AM$32&lt;=BC59)*($AZ$2:$BV$32))))</f>
        <v/>
      </c>
      <c r="BK59" s="166"/>
      <c r="BL59" s="167"/>
      <c r="BM59" s="163" t="str">
        <f t="shared" si="41"/>
        <v/>
      </c>
      <c r="BN59" s="163"/>
      <c r="BO59" s="163"/>
    </row>
    <row r="60" spans="1:67" s="21" customFormat="1" ht="14.45" customHeight="1" x14ac:dyDescent="0.25">
      <c r="A60" s="191" t="s">
        <v>76</v>
      </c>
      <c r="B60" s="192"/>
      <c r="C60" s="193"/>
      <c r="D60" s="194">
        <f>IF(SUM(D36:D59)=0,"",SUM(D36:D59))</f>
        <v>43</v>
      </c>
      <c r="E60" s="195"/>
      <c r="F60" s="196">
        <f>IF(SUM(F36:F59)=0,"",SUM(F36:F59))</f>
        <v>31</v>
      </c>
      <c r="G60" s="197"/>
      <c r="H60" s="198">
        <f>IF(SUM(H36:H59)=0,"",SUM(H36:H59))</f>
        <v>124</v>
      </c>
      <c r="I60" s="199"/>
      <c r="J60" s="189"/>
      <c r="K60" s="190"/>
      <c r="L60" s="176" t="str">
        <f>IF(SUM(L36:L59)=0,"",SUM(L36:L59))</f>
        <v/>
      </c>
      <c r="M60" s="176"/>
      <c r="N60" s="176" t="str">
        <f>IF(SUM(N36:N59)=0,"",SUM(N36:N59))</f>
        <v/>
      </c>
      <c r="O60" s="176"/>
      <c r="P60" s="176" t="str">
        <f>IF(SUM(P36:P59)=0,"",SUM(P36:P59))</f>
        <v/>
      </c>
      <c r="Q60" s="176"/>
      <c r="R60" s="176" t="str">
        <f>IF(SUM(R36:R59)=0,"",SUM(R36:R59))</f>
        <v/>
      </c>
      <c r="S60" s="177"/>
      <c r="T60" s="178"/>
      <c r="U60" s="179"/>
      <c r="V60" s="180">
        <f>IF(SUM(V36:V59)=0,"",SUM(V36:V59))</f>
        <v>788.66526881720426</v>
      </c>
      <c r="W60" s="181"/>
      <c r="X60" s="404">
        <f>IF(SUM(X36:X59)=0,"",SUM(X36:X59))</f>
        <v>1104.131376344086</v>
      </c>
      <c r="Y60" s="405"/>
      <c r="Z60" s="180">
        <f>IF(SUM(Z36:Z59)=0,"",SUM(Z36:Z59))</f>
        <v>1261.8644301075269</v>
      </c>
      <c r="AA60" s="181"/>
      <c r="AB60" s="180" t="str">
        <f>IF(SUM(AB36:AB59)=0,"",SUM(AB36:AB59))</f>
        <v/>
      </c>
      <c r="AC60" s="181"/>
      <c r="AD60" s="189"/>
      <c r="AE60" s="190"/>
      <c r="AF60" s="176">
        <f>IF(SUM(AF36:AF59)=0,"",SUM(AF36:AF59))</f>
        <v>806.82333333333327</v>
      </c>
      <c r="AG60" s="176"/>
      <c r="AH60" s="176">
        <f>IF(SUM(AH36:AH59)=0,"",SUM(AH36:AH59))</f>
        <v>1129.5526666666665</v>
      </c>
      <c r="AI60" s="176"/>
      <c r="AJ60" s="176">
        <f>IF(SUM(AJ36:AJ59)=0,"",SUM(AJ36:AJ59))</f>
        <v>1290.9173333333333</v>
      </c>
      <c r="AK60" s="176"/>
      <c r="AL60" s="176" t="str">
        <f>IF(SUM(AL36:AL59)=0,"",SUM(AL36:AL59))</f>
        <v/>
      </c>
      <c r="AM60" s="176"/>
      <c r="AN60" s="182"/>
      <c r="AO60" s="183"/>
      <c r="AP60" s="184">
        <f>IF(SUM(AP36:AP59)=0,"",SUM(AP36:AP59))</f>
        <v>769.92175795219259</v>
      </c>
      <c r="AQ60" s="184"/>
      <c r="AR60" s="184">
        <f>IF(SUM(AR36:AR59)=0,"",SUM(AR36:AR59))</f>
        <v>1077.8904611330697</v>
      </c>
      <c r="AS60" s="185"/>
      <c r="AT60" s="186">
        <f>IF(SUM(AT36:AT59)=0,"",SUM(AT36:AT59))</f>
        <v>1231.8748127235083</v>
      </c>
      <c r="AU60" s="187"/>
      <c r="AV60" s="180" t="str">
        <f>IF(SUM(AV36:AV59)=0,"",SUM(AV36:AV59))</f>
        <v/>
      </c>
      <c r="AW60" s="188"/>
    </row>
    <row r="61" spans="1:67" ht="14.45" customHeight="1" x14ac:dyDescent="0.25">
      <c r="Z61" s="91"/>
      <c r="AA61" s="91"/>
      <c r="AB61" s="91"/>
      <c r="AC61" s="91"/>
      <c r="AD61" s="91"/>
      <c r="AE61" s="91"/>
    </row>
    <row r="62" spans="1:67" ht="14.45" customHeight="1" x14ac:dyDescent="0.25">
      <c r="Z62" s="91"/>
      <c r="AA62" s="91"/>
      <c r="AB62" s="91"/>
      <c r="AC62" s="91"/>
      <c r="AD62" s="91"/>
      <c r="AE62" s="91"/>
    </row>
    <row r="63" spans="1:67" ht="14.45" customHeight="1" x14ac:dyDescent="0.25"/>
    <row r="64" spans="1:67" ht="14.45" customHeight="1" x14ac:dyDescent="0.25"/>
    <row r="65" spans="4:5" ht="14.45" customHeight="1" x14ac:dyDescent="0.25"/>
    <row r="66" spans="4:5" ht="14.45" customHeight="1" x14ac:dyDescent="0.25"/>
    <row r="67" spans="4:5" ht="14.45" customHeight="1" x14ac:dyDescent="0.25"/>
    <row r="68" spans="4:5" ht="14.45" customHeight="1" x14ac:dyDescent="0.25">
      <c r="D68" s="52"/>
      <c r="E68" s="52"/>
    </row>
    <row r="69" spans="4:5" ht="14.45" customHeight="1" x14ac:dyDescent="0.25"/>
    <row r="70" spans="4:5" ht="14.45" customHeight="1" x14ac:dyDescent="0.25"/>
    <row r="71" spans="4:5" ht="14.45" customHeight="1" x14ac:dyDescent="0.25"/>
    <row r="72" spans="4:5" ht="14.45" customHeight="1" x14ac:dyDescent="0.25"/>
    <row r="73" spans="4:5" ht="14.45" customHeight="1" x14ac:dyDescent="0.25"/>
    <row r="74" spans="4:5" ht="14.45" customHeight="1" x14ac:dyDescent="0.25"/>
    <row r="75" spans="4:5" ht="14.45" customHeight="1" x14ac:dyDescent="0.25"/>
    <row r="76" spans="4:5" ht="14.45" customHeight="1" x14ac:dyDescent="0.25"/>
    <row r="77" spans="4:5" ht="14.45" customHeight="1" x14ac:dyDescent="0.25"/>
    <row r="78" spans="4:5" ht="14.45" customHeight="1" x14ac:dyDescent="0.25"/>
    <row r="79" spans="4:5" ht="14.45" customHeight="1" x14ac:dyDescent="0.25"/>
    <row r="80" spans="4:5" ht="14.45" customHeight="1" x14ac:dyDescent="0.25"/>
    <row r="81" ht="14.45" customHeight="1" x14ac:dyDescent="0.25"/>
    <row r="82" ht="14.45" customHeight="1" x14ac:dyDescent="0.25"/>
    <row r="83" ht="14.45" customHeight="1" x14ac:dyDescent="0.25"/>
    <row r="84" ht="14.45" customHeight="1" x14ac:dyDescent="0.25"/>
    <row r="85" ht="14.45" customHeight="1" x14ac:dyDescent="0.25"/>
    <row r="86" ht="14.45" customHeight="1" x14ac:dyDescent="0.25"/>
    <row r="87" ht="14.45" customHeight="1" x14ac:dyDescent="0.25"/>
    <row r="88" ht="14.45" customHeight="1" x14ac:dyDescent="0.25"/>
    <row r="89" ht="14.45" customHeight="1" x14ac:dyDescent="0.25"/>
    <row r="90" ht="14.45" customHeight="1" x14ac:dyDescent="0.25"/>
    <row r="91" ht="14.45" customHeight="1" x14ac:dyDescent="0.25"/>
    <row r="92" ht="14.45" customHeight="1" x14ac:dyDescent="0.25"/>
    <row r="93" ht="14.45" customHeight="1" x14ac:dyDescent="0.25"/>
    <row r="94" ht="14.45" customHeight="1" x14ac:dyDescent="0.25"/>
    <row r="95" ht="14.45" customHeight="1" x14ac:dyDescent="0.25"/>
    <row r="96" ht="14.45" customHeight="1" x14ac:dyDescent="0.25"/>
    <row r="97" ht="14.45" customHeight="1" x14ac:dyDescent="0.25"/>
    <row r="98" ht="14.45" customHeight="1" x14ac:dyDescent="0.25"/>
    <row r="99" ht="14.45" customHeight="1" x14ac:dyDescent="0.25"/>
    <row r="100" ht="14.45" customHeight="1" x14ac:dyDescent="0.25"/>
    <row r="101" ht="14.45" customHeight="1" x14ac:dyDescent="0.25"/>
    <row r="102" ht="14.45" customHeight="1" x14ac:dyDescent="0.25"/>
    <row r="103" ht="14.45" customHeight="1" x14ac:dyDescent="0.25"/>
    <row r="104" ht="14.45" customHeight="1" x14ac:dyDescent="0.25"/>
    <row r="105" ht="14.45" customHeight="1" x14ac:dyDescent="0.25"/>
    <row r="106" ht="14.45" customHeight="1" x14ac:dyDescent="0.25"/>
  </sheetData>
  <mergeCells count="985">
    <mergeCell ref="V60:W60"/>
    <mergeCell ref="X60:Y60"/>
    <mergeCell ref="Z60:AA60"/>
    <mergeCell ref="BH59:BI59"/>
    <mergeCell ref="BJ59:BL59"/>
    <mergeCell ref="BM59:BO59"/>
    <mergeCell ref="AV59:AW59"/>
    <mergeCell ref="AZ59:BB59"/>
    <mergeCell ref="BC59:BE59"/>
    <mergeCell ref="BF59:BG59"/>
    <mergeCell ref="AN60:AO60"/>
    <mergeCell ref="AP60:AQ60"/>
    <mergeCell ref="AR60:AS60"/>
    <mergeCell ref="AT60:AU60"/>
    <mergeCell ref="AV60:AW60"/>
    <mergeCell ref="AB60:AC60"/>
    <mergeCell ref="AD60:AE60"/>
    <mergeCell ref="AF60:AG60"/>
    <mergeCell ref="AH60:AI60"/>
    <mergeCell ref="AJ60:AK60"/>
    <mergeCell ref="AL60:AM60"/>
    <mergeCell ref="A60:C60"/>
    <mergeCell ref="D60:E60"/>
    <mergeCell ref="F60:G60"/>
    <mergeCell ref="H60:I60"/>
    <mergeCell ref="J60:K60"/>
    <mergeCell ref="L60:M60"/>
    <mergeCell ref="N60:O60"/>
    <mergeCell ref="AR59:AS59"/>
    <mergeCell ref="AT59:AU59"/>
    <mergeCell ref="AF59:AG59"/>
    <mergeCell ref="AH59:AI59"/>
    <mergeCell ref="AJ59:AK59"/>
    <mergeCell ref="AL59:AM59"/>
    <mergeCell ref="AN59:AO59"/>
    <mergeCell ref="AP59:AQ59"/>
    <mergeCell ref="T59:U59"/>
    <mergeCell ref="V59:W59"/>
    <mergeCell ref="X59:Y59"/>
    <mergeCell ref="Z59:AA59"/>
    <mergeCell ref="AB59:AC59"/>
    <mergeCell ref="AD59:AE59"/>
    <mergeCell ref="P60:Q60"/>
    <mergeCell ref="R60:S60"/>
    <mergeCell ref="T60:U60"/>
    <mergeCell ref="BM58:BO58"/>
    <mergeCell ref="B59:C59"/>
    <mergeCell ref="D59:E59"/>
    <mergeCell ref="F59:G59"/>
    <mergeCell ref="H59:I59"/>
    <mergeCell ref="J59:K59"/>
    <mergeCell ref="L59:M59"/>
    <mergeCell ref="N59:O59"/>
    <mergeCell ref="P59:Q59"/>
    <mergeCell ref="R59:S59"/>
    <mergeCell ref="AV58:AW58"/>
    <mergeCell ref="AZ58:BB58"/>
    <mergeCell ref="BC58:BE58"/>
    <mergeCell ref="BF58:BG58"/>
    <mergeCell ref="BH58:BI58"/>
    <mergeCell ref="BJ58:BL58"/>
    <mergeCell ref="AJ58:AK58"/>
    <mergeCell ref="AL58:AM58"/>
    <mergeCell ref="AN58:AO58"/>
    <mergeCell ref="AP58:AQ58"/>
    <mergeCell ref="AR58:AS58"/>
    <mergeCell ref="AT58:AU58"/>
    <mergeCell ref="X58:Y58"/>
    <mergeCell ref="Z58:AA58"/>
    <mergeCell ref="AB58:AC58"/>
    <mergeCell ref="AD58:AE58"/>
    <mergeCell ref="AF58:AG58"/>
    <mergeCell ref="AH58:AI58"/>
    <mergeCell ref="L58:M58"/>
    <mergeCell ref="N58:O58"/>
    <mergeCell ref="P58:Q58"/>
    <mergeCell ref="R58:S58"/>
    <mergeCell ref="T58:U58"/>
    <mergeCell ref="V58:W58"/>
    <mergeCell ref="BC57:BE57"/>
    <mergeCell ref="BF57:BG57"/>
    <mergeCell ref="BH57:BI57"/>
    <mergeCell ref="BJ57:BL57"/>
    <mergeCell ref="BM57:BO57"/>
    <mergeCell ref="B58:C58"/>
    <mergeCell ref="D58:E58"/>
    <mergeCell ref="F58:G58"/>
    <mergeCell ref="H58:I58"/>
    <mergeCell ref="J58:K58"/>
    <mergeCell ref="AN57:AO57"/>
    <mergeCell ref="AP57:AQ57"/>
    <mergeCell ref="AR57:AS57"/>
    <mergeCell ref="AT57:AU57"/>
    <mergeCell ref="AV57:AW57"/>
    <mergeCell ref="AZ57:BB57"/>
    <mergeCell ref="AB57:AC57"/>
    <mergeCell ref="AD57:AE57"/>
    <mergeCell ref="AF57:AG57"/>
    <mergeCell ref="AH57:AI57"/>
    <mergeCell ref="AJ57:AK57"/>
    <mergeCell ref="AL57:AM57"/>
    <mergeCell ref="P57:Q57"/>
    <mergeCell ref="R57:S57"/>
    <mergeCell ref="T57:U57"/>
    <mergeCell ref="V57:W57"/>
    <mergeCell ref="X57:Y57"/>
    <mergeCell ref="Z57:AA57"/>
    <mergeCell ref="BH56:BI56"/>
    <mergeCell ref="BJ56:BL56"/>
    <mergeCell ref="BM56:BO56"/>
    <mergeCell ref="B57:C57"/>
    <mergeCell ref="D57:E57"/>
    <mergeCell ref="F57:G57"/>
    <mergeCell ref="H57:I57"/>
    <mergeCell ref="J57:K57"/>
    <mergeCell ref="L57:M57"/>
    <mergeCell ref="N57:O57"/>
    <mergeCell ref="AR56:AS56"/>
    <mergeCell ref="AT56:AU56"/>
    <mergeCell ref="AV56:AW56"/>
    <mergeCell ref="AZ56:BB56"/>
    <mergeCell ref="BC56:BE56"/>
    <mergeCell ref="BF56:BG56"/>
    <mergeCell ref="AF56:AG56"/>
    <mergeCell ref="AH56:AI56"/>
    <mergeCell ref="AJ56:AK56"/>
    <mergeCell ref="AL56:AM56"/>
    <mergeCell ref="AN56:AO56"/>
    <mergeCell ref="AP56:AQ56"/>
    <mergeCell ref="T56:U56"/>
    <mergeCell ref="V56:W56"/>
    <mergeCell ref="X56:Y56"/>
    <mergeCell ref="Z56:AA56"/>
    <mergeCell ref="AB56:AC56"/>
    <mergeCell ref="AD56:AE56"/>
    <mergeCell ref="BM55:BO55"/>
    <mergeCell ref="AV55:AW55"/>
    <mergeCell ref="AZ55:BB55"/>
    <mergeCell ref="BC55:BE55"/>
    <mergeCell ref="BF55:BG55"/>
    <mergeCell ref="BH55:BI55"/>
    <mergeCell ref="BJ55:BL55"/>
    <mergeCell ref="AJ55:AK55"/>
    <mergeCell ref="AL55:AM55"/>
    <mergeCell ref="AN55:AO55"/>
    <mergeCell ref="AP55:AQ55"/>
    <mergeCell ref="AR55:AS55"/>
    <mergeCell ref="AT55:AU55"/>
    <mergeCell ref="X55:Y55"/>
    <mergeCell ref="Z55:AA55"/>
    <mergeCell ref="AB55:AC55"/>
    <mergeCell ref="B56:C56"/>
    <mergeCell ref="D56:E56"/>
    <mergeCell ref="F56:G56"/>
    <mergeCell ref="H56:I56"/>
    <mergeCell ref="J56:K56"/>
    <mergeCell ref="L56:M56"/>
    <mergeCell ref="N56:O56"/>
    <mergeCell ref="P56:Q56"/>
    <mergeCell ref="R56:S56"/>
    <mergeCell ref="AD55:AE55"/>
    <mergeCell ref="AF55:AG55"/>
    <mergeCell ref="AH55:AI55"/>
    <mergeCell ref="L55:M55"/>
    <mergeCell ref="N55:O55"/>
    <mergeCell ref="P55:Q55"/>
    <mergeCell ref="R55:S55"/>
    <mergeCell ref="T55:U55"/>
    <mergeCell ref="V55:W55"/>
    <mergeCell ref="BC54:BE54"/>
    <mergeCell ref="BF54:BG54"/>
    <mergeCell ref="BH54:BI54"/>
    <mergeCell ref="BJ54:BL54"/>
    <mergeCell ref="BM54:BO54"/>
    <mergeCell ref="B55:C55"/>
    <mergeCell ref="D55:E55"/>
    <mergeCell ref="F55:G55"/>
    <mergeCell ref="H55:I55"/>
    <mergeCell ref="J55:K55"/>
    <mergeCell ref="AN54:AO54"/>
    <mergeCell ref="AP54:AQ54"/>
    <mergeCell ref="AR54:AS54"/>
    <mergeCell ref="AT54:AU54"/>
    <mergeCell ref="AV54:AW54"/>
    <mergeCell ref="AZ54:BB54"/>
    <mergeCell ref="AB54:AC54"/>
    <mergeCell ref="AD54:AE54"/>
    <mergeCell ref="AF54:AG54"/>
    <mergeCell ref="AH54:AI54"/>
    <mergeCell ref="AJ54:AK54"/>
    <mergeCell ref="AL54:AM54"/>
    <mergeCell ref="P54:Q54"/>
    <mergeCell ref="R54:S54"/>
    <mergeCell ref="T54:U54"/>
    <mergeCell ref="V54:W54"/>
    <mergeCell ref="X54:Y54"/>
    <mergeCell ref="Z54:AA54"/>
    <mergeCell ref="BH53:BI53"/>
    <mergeCell ref="BJ53:BL53"/>
    <mergeCell ref="BM53:BO53"/>
    <mergeCell ref="B54:C54"/>
    <mergeCell ref="D54:E54"/>
    <mergeCell ref="F54:G54"/>
    <mergeCell ref="H54:I54"/>
    <mergeCell ref="J54:K54"/>
    <mergeCell ref="L54:M54"/>
    <mergeCell ref="N54:O54"/>
    <mergeCell ref="AR53:AS53"/>
    <mergeCell ref="AT53:AU53"/>
    <mergeCell ref="AV53:AW53"/>
    <mergeCell ref="AZ53:BB53"/>
    <mergeCell ref="BC53:BE53"/>
    <mergeCell ref="BF53:BG53"/>
    <mergeCell ref="AF53:AG53"/>
    <mergeCell ref="AH53:AI53"/>
    <mergeCell ref="AJ53:AK53"/>
    <mergeCell ref="AL53:AM53"/>
    <mergeCell ref="AN53:AO53"/>
    <mergeCell ref="AP53:AQ53"/>
    <mergeCell ref="T53:U53"/>
    <mergeCell ref="V53:W53"/>
    <mergeCell ref="X53:Y53"/>
    <mergeCell ref="Z53:AA53"/>
    <mergeCell ref="AB53:AC53"/>
    <mergeCell ref="AD53:AE53"/>
    <mergeCell ref="BM52:BO52"/>
    <mergeCell ref="AV52:AW52"/>
    <mergeCell ref="AZ52:BB52"/>
    <mergeCell ref="BC52:BE52"/>
    <mergeCell ref="BF52:BG52"/>
    <mergeCell ref="BH52:BI52"/>
    <mergeCell ref="BJ52:BL52"/>
    <mergeCell ref="AJ52:AK52"/>
    <mergeCell ref="AL52:AM52"/>
    <mergeCell ref="AN52:AO52"/>
    <mergeCell ref="AP52:AQ52"/>
    <mergeCell ref="AR52:AS52"/>
    <mergeCell ref="AT52:AU52"/>
    <mergeCell ref="X52:Y52"/>
    <mergeCell ref="Z52:AA52"/>
    <mergeCell ref="AB52:AC52"/>
    <mergeCell ref="B53:C53"/>
    <mergeCell ref="D53:E53"/>
    <mergeCell ref="F53:G53"/>
    <mergeCell ref="H53:I53"/>
    <mergeCell ref="J53:K53"/>
    <mergeCell ref="L53:M53"/>
    <mergeCell ref="N53:O53"/>
    <mergeCell ref="P53:Q53"/>
    <mergeCell ref="R53:S53"/>
    <mergeCell ref="AD52:AE52"/>
    <mergeCell ref="AF52:AG52"/>
    <mergeCell ref="AH52:AI52"/>
    <mergeCell ref="L52:M52"/>
    <mergeCell ref="N52:O52"/>
    <mergeCell ref="P52:Q52"/>
    <mergeCell ref="R52:S52"/>
    <mergeCell ref="T52:U52"/>
    <mergeCell ref="V52:W52"/>
    <mergeCell ref="BC51:BE51"/>
    <mergeCell ref="BF51:BG51"/>
    <mergeCell ref="BH51:BI51"/>
    <mergeCell ref="BJ51:BL51"/>
    <mergeCell ref="BM51:BO51"/>
    <mergeCell ref="B52:C52"/>
    <mergeCell ref="D52:E52"/>
    <mergeCell ref="F52:G52"/>
    <mergeCell ref="H52:I52"/>
    <mergeCell ref="J52:K52"/>
    <mergeCell ref="AN51:AO51"/>
    <mergeCell ref="AP51:AQ51"/>
    <mergeCell ref="AR51:AS51"/>
    <mergeCell ref="AT51:AU51"/>
    <mergeCell ref="AV51:AW51"/>
    <mergeCell ref="AZ51:BB51"/>
    <mergeCell ref="AB51:AC51"/>
    <mergeCell ref="AD51:AE51"/>
    <mergeCell ref="AF51:AG51"/>
    <mergeCell ref="AH51:AI51"/>
    <mergeCell ref="AJ51:AK51"/>
    <mergeCell ref="AL51:AM51"/>
    <mergeCell ref="P51:Q51"/>
    <mergeCell ref="R51:S51"/>
    <mergeCell ref="T51:U51"/>
    <mergeCell ref="V51:W51"/>
    <mergeCell ref="X51:Y51"/>
    <mergeCell ref="Z51:AA51"/>
    <mergeCell ref="BH50:BI50"/>
    <mergeCell ref="BJ50:BL50"/>
    <mergeCell ref="BM50:BO50"/>
    <mergeCell ref="B51:C51"/>
    <mergeCell ref="D51:E51"/>
    <mergeCell ref="F51:G51"/>
    <mergeCell ref="H51:I51"/>
    <mergeCell ref="J51:K51"/>
    <mergeCell ref="L51:M51"/>
    <mergeCell ref="N51:O51"/>
    <mergeCell ref="AR50:AS50"/>
    <mergeCell ref="AT50:AU50"/>
    <mergeCell ref="AV50:AW50"/>
    <mergeCell ref="AZ50:BB50"/>
    <mergeCell ref="BC50:BE50"/>
    <mergeCell ref="BF50:BG50"/>
    <mergeCell ref="AF50:AG50"/>
    <mergeCell ref="AH50:AI50"/>
    <mergeCell ref="AJ50:AK50"/>
    <mergeCell ref="AL50:AM50"/>
    <mergeCell ref="AN50:AO50"/>
    <mergeCell ref="AP50:AQ50"/>
    <mergeCell ref="T50:U50"/>
    <mergeCell ref="V50:W50"/>
    <mergeCell ref="X50:Y50"/>
    <mergeCell ref="Z50:AA50"/>
    <mergeCell ref="AB50:AC50"/>
    <mergeCell ref="AD50:AE50"/>
    <mergeCell ref="BM49:BO49"/>
    <mergeCell ref="AV49:AW49"/>
    <mergeCell ref="AZ49:BB49"/>
    <mergeCell ref="BC49:BE49"/>
    <mergeCell ref="BF49:BG49"/>
    <mergeCell ref="BH49:BI49"/>
    <mergeCell ref="BJ49:BL49"/>
    <mergeCell ref="AJ49:AK49"/>
    <mergeCell ref="AL49:AM49"/>
    <mergeCell ref="AN49:AO49"/>
    <mergeCell ref="AP49:AQ49"/>
    <mergeCell ref="AR49:AS49"/>
    <mergeCell ref="AT49:AU49"/>
    <mergeCell ref="X49:Y49"/>
    <mergeCell ref="Z49:AA49"/>
    <mergeCell ref="AB49:AC49"/>
    <mergeCell ref="B50:C50"/>
    <mergeCell ref="D50:E50"/>
    <mergeCell ref="F50:G50"/>
    <mergeCell ref="H50:I50"/>
    <mergeCell ref="J50:K50"/>
    <mergeCell ref="L50:M50"/>
    <mergeCell ref="N50:O50"/>
    <mergeCell ref="P50:Q50"/>
    <mergeCell ref="R50:S50"/>
    <mergeCell ref="AD49:AE49"/>
    <mergeCell ref="AF49:AG49"/>
    <mergeCell ref="AH49:AI49"/>
    <mergeCell ref="L49:M49"/>
    <mergeCell ref="N49:O49"/>
    <mergeCell ref="P49:Q49"/>
    <mergeCell ref="R49:S49"/>
    <mergeCell ref="T49:U49"/>
    <mergeCell ref="V49:W49"/>
    <mergeCell ref="BC48:BE48"/>
    <mergeCell ref="BF48:BG48"/>
    <mergeCell ref="BH48:BI48"/>
    <mergeCell ref="BJ48:BL48"/>
    <mergeCell ref="BM48:BO48"/>
    <mergeCell ref="B49:C49"/>
    <mergeCell ref="D49:E49"/>
    <mergeCell ref="F49:G49"/>
    <mergeCell ref="H49:I49"/>
    <mergeCell ref="J49:K49"/>
    <mergeCell ref="AN48:AO48"/>
    <mergeCell ref="AP48:AQ48"/>
    <mergeCell ref="AR48:AS48"/>
    <mergeCell ref="AT48:AU48"/>
    <mergeCell ref="AV48:AW48"/>
    <mergeCell ref="AZ48:BB48"/>
    <mergeCell ref="AB48:AC48"/>
    <mergeCell ref="AD48:AE48"/>
    <mergeCell ref="AF48:AG48"/>
    <mergeCell ref="AH48:AI48"/>
    <mergeCell ref="AJ48:AK48"/>
    <mergeCell ref="AL48:AM48"/>
    <mergeCell ref="P48:Q48"/>
    <mergeCell ref="R48:S48"/>
    <mergeCell ref="T48:U48"/>
    <mergeCell ref="V48:W48"/>
    <mergeCell ref="X48:Y48"/>
    <mergeCell ref="Z48:AA48"/>
    <mergeCell ref="BH47:BI47"/>
    <mergeCell ref="BJ47:BL47"/>
    <mergeCell ref="BM47:BO47"/>
    <mergeCell ref="B48:C48"/>
    <mergeCell ref="D48:E48"/>
    <mergeCell ref="F48:G48"/>
    <mergeCell ref="H48:I48"/>
    <mergeCell ref="J48:K48"/>
    <mergeCell ref="L48:M48"/>
    <mergeCell ref="N48:O48"/>
    <mergeCell ref="AR47:AS47"/>
    <mergeCell ref="AT47:AU47"/>
    <mergeCell ref="AV47:AW47"/>
    <mergeCell ref="AZ47:BB47"/>
    <mergeCell ref="BC47:BE47"/>
    <mergeCell ref="BF47:BG47"/>
    <mergeCell ref="AF47:AG47"/>
    <mergeCell ref="AH47:AI47"/>
    <mergeCell ref="AJ47:AK47"/>
    <mergeCell ref="AL47:AM47"/>
    <mergeCell ref="AN47:AO47"/>
    <mergeCell ref="AP47:AQ47"/>
    <mergeCell ref="T47:U47"/>
    <mergeCell ref="V47:W47"/>
    <mergeCell ref="X47:Y47"/>
    <mergeCell ref="Z47:AA47"/>
    <mergeCell ref="AB47:AC47"/>
    <mergeCell ref="AD47:AE47"/>
    <mergeCell ref="BM46:BO46"/>
    <mergeCell ref="AV46:AW46"/>
    <mergeCell ref="AZ46:BB46"/>
    <mergeCell ref="BC46:BE46"/>
    <mergeCell ref="BF46:BG46"/>
    <mergeCell ref="BH46:BI46"/>
    <mergeCell ref="BJ46:BL46"/>
    <mergeCell ref="AJ46:AK46"/>
    <mergeCell ref="AL46:AM46"/>
    <mergeCell ref="AN46:AO46"/>
    <mergeCell ref="AP46:AQ46"/>
    <mergeCell ref="AR46:AS46"/>
    <mergeCell ref="AT46:AU46"/>
    <mergeCell ref="X46:Y46"/>
    <mergeCell ref="Z46:AA46"/>
    <mergeCell ref="AB46:AC46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AD46:AE46"/>
    <mergeCell ref="AF46:AG46"/>
    <mergeCell ref="AH46:AI46"/>
    <mergeCell ref="L46:M46"/>
    <mergeCell ref="N46:O46"/>
    <mergeCell ref="P46:Q46"/>
    <mergeCell ref="R46:S46"/>
    <mergeCell ref="T46:U46"/>
    <mergeCell ref="V46:W46"/>
    <mergeCell ref="BC45:BE45"/>
    <mergeCell ref="BF45:BG45"/>
    <mergeCell ref="BH45:BI45"/>
    <mergeCell ref="BJ45:BL45"/>
    <mergeCell ref="BM45:BO45"/>
    <mergeCell ref="B46:C46"/>
    <mergeCell ref="D46:E46"/>
    <mergeCell ref="F46:G46"/>
    <mergeCell ref="H46:I46"/>
    <mergeCell ref="J46:K46"/>
    <mergeCell ref="AN45:AO45"/>
    <mergeCell ref="AP45:AQ45"/>
    <mergeCell ref="AR45:AS45"/>
    <mergeCell ref="AT45:AU45"/>
    <mergeCell ref="AV45:AW45"/>
    <mergeCell ref="AZ45:BB45"/>
    <mergeCell ref="AB45:AC45"/>
    <mergeCell ref="AD45:AE45"/>
    <mergeCell ref="AF45:AG45"/>
    <mergeCell ref="AH45:AI45"/>
    <mergeCell ref="AJ45:AK45"/>
    <mergeCell ref="AL45:AM45"/>
    <mergeCell ref="P45:Q45"/>
    <mergeCell ref="R45:S45"/>
    <mergeCell ref="T45:U45"/>
    <mergeCell ref="V45:W45"/>
    <mergeCell ref="X45:Y45"/>
    <mergeCell ref="Z45:AA45"/>
    <mergeCell ref="BH44:BI44"/>
    <mergeCell ref="BJ44:BL44"/>
    <mergeCell ref="BM44:BO44"/>
    <mergeCell ref="B45:C45"/>
    <mergeCell ref="D45:E45"/>
    <mergeCell ref="F45:G45"/>
    <mergeCell ref="H45:I45"/>
    <mergeCell ref="J45:K45"/>
    <mergeCell ref="L45:M45"/>
    <mergeCell ref="N45:O45"/>
    <mergeCell ref="AR44:AS44"/>
    <mergeCell ref="AT44:AU44"/>
    <mergeCell ref="AV44:AW44"/>
    <mergeCell ref="AZ44:BB44"/>
    <mergeCell ref="BC44:BE44"/>
    <mergeCell ref="BF44:BG44"/>
    <mergeCell ref="AF44:AG44"/>
    <mergeCell ref="AH44:AI44"/>
    <mergeCell ref="AJ44:AK44"/>
    <mergeCell ref="AL44:AM44"/>
    <mergeCell ref="AN44:AO44"/>
    <mergeCell ref="AP44:AQ44"/>
    <mergeCell ref="T44:U44"/>
    <mergeCell ref="V44:W44"/>
    <mergeCell ref="X44:Y44"/>
    <mergeCell ref="Z44:AA44"/>
    <mergeCell ref="AB44:AC44"/>
    <mergeCell ref="AD44:AE44"/>
    <mergeCell ref="BM43:BO43"/>
    <mergeCell ref="AV43:AW43"/>
    <mergeCell ref="AZ43:BB43"/>
    <mergeCell ref="BC43:BE43"/>
    <mergeCell ref="BF43:BG43"/>
    <mergeCell ref="BH43:BI43"/>
    <mergeCell ref="BJ43:BL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C42:BE42"/>
    <mergeCell ref="BF42:BG42"/>
    <mergeCell ref="BH42:BI42"/>
    <mergeCell ref="BJ42:BL42"/>
    <mergeCell ref="BM42:BO42"/>
    <mergeCell ref="B43:C43"/>
    <mergeCell ref="D43:E43"/>
    <mergeCell ref="F43:G43"/>
    <mergeCell ref="H43:I43"/>
    <mergeCell ref="J43:K43"/>
    <mergeCell ref="AN42:AO42"/>
    <mergeCell ref="AP42:AQ42"/>
    <mergeCell ref="AR42:AS42"/>
    <mergeCell ref="AT42:AU42"/>
    <mergeCell ref="AV42:AW42"/>
    <mergeCell ref="AZ42:BB42"/>
    <mergeCell ref="AB42:AC42"/>
    <mergeCell ref="AD42:AE42"/>
    <mergeCell ref="AF42:AG42"/>
    <mergeCell ref="AH42:AI42"/>
    <mergeCell ref="AJ42:AK42"/>
    <mergeCell ref="AL42:AM42"/>
    <mergeCell ref="P42:Q42"/>
    <mergeCell ref="R42:S42"/>
    <mergeCell ref="T42:U42"/>
    <mergeCell ref="V42:W42"/>
    <mergeCell ref="X42:Y42"/>
    <mergeCell ref="Z42:AA42"/>
    <mergeCell ref="BH41:BI41"/>
    <mergeCell ref="BJ41:BL41"/>
    <mergeCell ref="BM41:BO41"/>
    <mergeCell ref="B42:C42"/>
    <mergeCell ref="D42:E42"/>
    <mergeCell ref="F42:G42"/>
    <mergeCell ref="H42:I42"/>
    <mergeCell ref="J42:K42"/>
    <mergeCell ref="L42:M42"/>
    <mergeCell ref="N42:O42"/>
    <mergeCell ref="AR41:AS41"/>
    <mergeCell ref="AT41:AU41"/>
    <mergeCell ref="AV41:AW41"/>
    <mergeCell ref="AZ41:BB41"/>
    <mergeCell ref="BC41:BE41"/>
    <mergeCell ref="BF41:BG41"/>
    <mergeCell ref="AF41:AG41"/>
    <mergeCell ref="AH41:AI41"/>
    <mergeCell ref="AJ41:AK41"/>
    <mergeCell ref="AL41:AM41"/>
    <mergeCell ref="AN41:AO41"/>
    <mergeCell ref="AP41:AQ41"/>
    <mergeCell ref="T41:U41"/>
    <mergeCell ref="V41:W41"/>
    <mergeCell ref="X41:Y41"/>
    <mergeCell ref="Z41:AA41"/>
    <mergeCell ref="AB41:AC41"/>
    <mergeCell ref="AD41:AE41"/>
    <mergeCell ref="BR40:BT40"/>
    <mergeCell ref="AZ40:BB40"/>
    <mergeCell ref="BC40:BE40"/>
    <mergeCell ref="BF40:BG40"/>
    <mergeCell ref="BH40:BI40"/>
    <mergeCell ref="BJ40:BL40"/>
    <mergeCell ref="BM40:BO40"/>
    <mergeCell ref="AL40:AM40"/>
    <mergeCell ref="AN40:AO40"/>
    <mergeCell ref="AP40:AQ40"/>
    <mergeCell ref="AR40:AS40"/>
    <mergeCell ref="AT40:AU40"/>
    <mergeCell ref="AV40:AW40"/>
    <mergeCell ref="Z40:AA40"/>
    <mergeCell ref="AB40:AC40"/>
    <mergeCell ref="AD40:AE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AF40:AG40"/>
    <mergeCell ref="AH40:AI40"/>
    <mergeCell ref="AJ40:AK40"/>
    <mergeCell ref="N40:O40"/>
    <mergeCell ref="P40:Q40"/>
    <mergeCell ref="R40:S40"/>
    <mergeCell ref="T40:U40"/>
    <mergeCell ref="V40:W40"/>
    <mergeCell ref="X40:Y40"/>
    <mergeCell ref="B40:C40"/>
    <mergeCell ref="D40:E40"/>
    <mergeCell ref="F40:G40"/>
    <mergeCell ref="H40:I40"/>
    <mergeCell ref="J40:K40"/>
    <mergeCell ref="L40:M40"/>
    <mergeCell ref="AZ39:BB39"/>
    <mergeCell ref="BC39:BE39"/>
    <mergeCell ref="BF39:BG39"/>
    <mergeCell ref="Z39:AA39"/>
    <mergeCell ref="AB39:AC39"/>
    <mergeCell ref="AD39:AE39"/>
    <mergeCell ref="AF39:AG39"/>
    <mergeCell ref="AH39:AI39"/>
    <mergeCell ref="AJ39:AK39"/>
    <mergeCell ref="N39:O39"/>
    <mergeCell ref="P39:Q39"/>
    <mergeCell ref="R39:S39"/>
    <mergeCell ref="T39:U39"/>
    <mergeCell ref="V39:W39"/>
    <mergeCell ref="X39:Y39"/>
    <mergeCell ref="B39:C39"/>
    <mergeCell ref="D39:E39"/>
    <mergeCell ref="F39:G39"/>
    <mergeCell ref="BH39:BI39"/>
    <mergeCell ref="BJ39:BL39"/>
    <mergeCell ref="BM39:BO39"/>
    <mergeCell ref="AL39:AM39"/>
    <mergeCell ref="AN39:AO39"/>
    <mergeCell ref="AP39:AQ39"/>
    <mergeCell ref="AR39:AS39"/>
    <mergeCell ref="AT39:AU39"/>
    <mergeCell ref="AV39:AW39"/>
    <mergeCell ref="H39:I39"/>
    <mergeCell ref="J39:K39"/>
    <mergeCell ref="L39:M39"/>
    <mergeCell ref="BC38:BE38"/>
    <mergeCell ref="BF38:BG38"/>
    <mergeCell ref="BH38:BI38"/>
    <mergeCell ref="BJ38:BL38"/>
    <mergeCell ref="BM38:BO38"/>
    <mergeCell ref="BR38:BT39"/>
    <mergeCell ref="AN38:AO38"/>
    <mergeCell ref="AP38:AQ38"/>
    <mergeCell ref="AR38:AS38"/>
    <mergeCell ref="AT38:AU38"/>
    <mergeCell ref="AV38:AW38"/>
    <mergeCell ref="AZ38:BB38"/>
    <mergeCell ref="AB38:AC38"/>
    <mergeCell ref="AD38:AE38"/>
    <mergeCell ref="AF38:AG38"/>
    <mergeCell ref="AH38:AI38"/>
    <mergeCell ref="AJ38:AK38"/>
    <mergeCell ref="AL38:AM38"/>
    <mergeCell ref="P38:Q38"/>
    <mergeCell ref="R38:S38"/>
    <mergeCell ref="T38:U38"/>
    <mergeCell ref="V38:W38"/>
    <mergeCell ref="X38:Y38"/>
    <mergeCell ref="Z38:AA38"/>
    <mergeCell ref="BH37:BI37"/>
    <mergeCell ref="BJ37:BL37"/>
    <mergeCell ref="BM37:BO37"/>
    <mergeCell ref="B38:C38"/>
    <mergeCell ref="D38:E38"/>
    <mergeCell ref="F38:G38"/>
    <mergeCell ref="H38:I38"/>
    <mergeCell ref="J38:K38"/>
    <mergeCell ref="L38:M38"/>
    <mergeCell ref="N38:O38"/>
    <mergeCell ref="AR37:AS37"/>
    <mergeCell ref="AT37:AU37"/>
    <mergeCell ref="AV37:AW37"/>
    <mergeCell ref="AZ37:BB37"/>
    <mergeCell ref="BC37:BE37"/>
    <mergeCell ref="BF37:BG37"/>
    <mergeCell ref="AF37:AG37"/>
    <mergeCell ref="AH37:AI37"/>
    <mergeCell ref="AJ37:AK37"/>
    <mergeCell ref="AL37:AM37"/>
    <mergeCell ref="AN37:AO37"/>
    <mergeCell ref="AP37:AQ37"/>
    <mergeCell ref="T37:U37"/>
    <mergeCell ref="V37:W37"/>
    <mergeCell ref="X37:Y37"/>
    <mergeCell ref="Z37:AA37"/>
    <mergeCell ref="AB37:AC37"/>
    <mergeCell ref="AD37:AE37"/>
    <mergeCell ref="BU36:BW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BC36:BE36"/>
    <mergeCell ref="BF36:BG36"/>
    <mergeCell ref="BH36:BI36"/>
    <mergeCell ref="BJ36:BL36"/>
    <mergeCell ref="BM36:BO36"/>
    <mergeCell ref="BR36:BT36"/>
    <mergeCell ref="AN36:AO36"/>
    <mergeCell ref="AP36:AQ36"/>
    <mergeCell ref="AR36:AS36"/>
    <mergeCell ref="AT36:AU36"/>
    <mergeCell ref="AV36:AW36"/>
    <mergeCell ref="AZ36:BB36"/>
    <mergeCell ref="AB36:AC36"/>
    <mergeCell ref="AD36:AE36"/>
    <mergeCell ref="AF36:AG36"/>
    <mergeCell ref="AH36:AI36"/>
    <mergeCell ref="AJ36:AK36"/>
    <mergeCell ref="AL36:AM36"/>
    <mergeCell ref="B36:C36"/>
    <mergeCell ref="D36:E36"/>
    <mergeCell ref="F36:G36"/>
    <mergeCell ref="H36:I36"/>
    <mergeCell ref="J36:K36"/>
    <mergeCell ref="L36:M36"/>
    <mergeCell ref="N36:O36"/>
    <mergeCell ref="AF35:AG35"/>
    <mergeCell ref="AH35:AI35"/>
    <mergeCell ref="B35:C35"/>
    <mergeCell ref="F35:G35"/>
    <mergeCell ref="H35:I35"/>
    <mergeCell ref="L35:M35"/>
    <mergeCell ref="N35:O35"/>
    <mergeCell ref="P35:Q35"/>
    <mergeCell ref="P36:Q36"/>
    <mergeCell ref="R36:S36"/>
    <mergeCell ref="T36:U36"/>
    <mergeCell ref="V36:W36"/>
    <mergeCell ref="X36:Y36"/>
    <mergeCell ref="Z36:AA36"/>
    <mergeCell ref="BR34:BT35"/>
    <mergeCell ref="BU34:BW35"/>
    <mergeCell ref="V34:AC34"/>
    <mergeCell ref="AD34:AE35"/>
    <mergeCell ref="AF34:AM34"/>
    <mergeCell ref="AN34:AO35"/>
    <mergeCell ref="AP34:AW34"/>
    <mergeCell ref="AZ34:BB35"/>
    <mergeCell ref="V35:W35"/>
    <mergeCell ref="X35:Y35"/>
    <mergeCell ref="Z35:AA35"/>
    <mergeCell ref="AB35:AC35"/>
    <mergeCell ref="AT35:AU35"/>
    <mergeCell ref="AV35:AW35"/>
    <mergeCell ref="BM35:BO35"/>
    <mergeCell ref="AJ35:AK35"/>
    <mergeCell ref="AL35:AM35"/>
    <mergeCell ref="AP35:AQ35"/>
    <mergeCell ref="AR35:AS35"/>
    <mergeCell ref="BC34:BE35"/>
    <mergeCell ref="BF34:BG35"/>
    <mergeCell ref="BH34:BI35"/>
    <mergeCell ref="BJ34:BL35"/>
    <mergeCell ref="E33:G33"/>
    <mergeCell ref="D34:E35"/>
    <mergeCell ref="F34:I34"/>
    <mergeCell ref="J34:K35"/>
    <mergeCell ref="L34:S34"/>
    <mergeCell ref="T34:U35"/>
    <mergeCell ref="R35:S35"/>
    <mergeCell ref="B32:C32"/>
    <mergeCell ref="E32:G32"/>
    <mergeCell ref="AO32:AP32"/>
    <mergeCell ref="AQ32:AR32"/>
    <mergeCell ref="AT32:AU32"/>
    <mergeCell ref="AV32:AW32"/>
    <mergeCell ref="B31:C31"/>
    <mergeCell ref="G31:H31"/>
    <mergeCell ref="AO31:AP31"/>
    <mergeCell ref="AQ31:AR31"/>
    <mergeCell ref="AT31:AU31"/>
    <mergeCell ref="AV31:AW31"/>
    <mergeCell ref="A30:C30"/>
    <mergeCell ref="G30:H30"/>
    <mergeCell ref="AO30:AP30"/>
    <mergeCell ref="AQ30:AR30"/>
    <mergeCell ref="AT30:AU30"/>
    <mergeCell ref="AV30:AW30"/>
    <mergeCell ref="B29:C29"/>
    <mergeCell ref="G29:H29"/>
    <mergeCell ref="AO29:AP29"/>
    <mergeCell ref="AQ29:AR29"/>
    <mergeCell ref="AT29:AU29"/>
    <mergeCell ref="AV29:AW29"/>
    <mergeCell ref="AQ28:AR28"/>
    <mergeCell ref="AT28:AU28"/>
    <mergeCell ref="AV28:AW28"/>
    <mergeCell ref="B26:C26"/>
    <mergeCell ref="G26:H26"/>
    <mergeCell ref="AO26:AR27"/>
    <mergeCell ref="AT26:AW27"/>
    <mergeCell ref="B27:C27"/>
    <mergeCell ref="G27:H27"/>
    <mergeCell ref="B24:C24"/>
    <mergeCell ref="G24:H24"/>
    <mergeCell ref="B25:C25"/>
    <mergeCell ref="G25:H25"/>
    <mergeCell ref="B22:C22"/>
    <mergeCell ref="G22:H22"/>
    <mergeCell ref="AO22:AP22"/>
    <mergeCell ref="B28:C28"/>
    <mergeCell ref="G28:H28"/>
    <mergeCell ref="AO28:AP28"/>
    <mergeCell ref="AT22:AU22"/>
    <mergeCell ref="AV22:AW22"/>
    <mergeCell ref="B21:C21"/>
    <mergeCell ref="G21:H21"/>
    <mergeCell ref="AO21:AP21"/>
    <mergeCell ref="AQ21:AR21"/>
    <mergeCell ref="AT21:AU21"/>
    <mergeCell ref="AV21:AW21"/>
    <mergeCell ref="B23:C23"/>
    <mergeCell ref="G23:H23"/>
    <mergeCell ref="B20:C20"/>
    <mergeCell ref="G20:H20"/>
    <mergeCell ref="AO20:AP20"/>
    <mergeCell ref="AQ20:AR20"/>
    <mergeCell ref="AT20:AU20"/>
    <mergeCell ref="AV20:AW20"/>
    <mergeCell ref="AQ18:AR18"/>
    <mergeCell ref="AT18:AU18"/>
    <mergeCell ref="AV18:AW18"/>
    <mergeCell ref="B19:C19"/>
    <mergeCell ref="G19:H19"/>
    <mergeCell ref="AO19:AP19"/>
    <mergeCell ref="AQ19:AR19"/>
    <mergeCell ref="AT19:AU19"/>
    <mergeCell ref="AV19:AW19"/>
    <mergeCell ref="B15:C15"/>
    <mergeCell ref="F15:H15"/>
    <mergeCell ref="I15:J15"/>
    <mergeCell ref="K15:L15"/>
    <mergeCell ref="F12:H12"/>
    <mergeCell ref="I12:N12"/>
    <mergeCell ref="B16:C16"/>
    <mergeCell ref="H16:J16"/>
    <mergeCell ref="AO16:AR17"/>
    <mergeCell ref="B17:C17"/>
    <mergeCell ref="J17:J18"/>
    <mergeCell ref="K17:L17"/>
    <mergeCell ref="M17:M18"/>
    <mergeCell ref="B18:C18"/>
    <mergeCell ref="AO18:AP18"/>
    <mergeCell ref="A13:C13"/>
    <mergeCell ref="D13:D14"/>
    <mergeCell ref="F13:H13"/>
    <mergeCell ref="I13:J13"/>
    <mergeCell ref="K13:L13"/>
    <mergeCell ref="B14:C14"/>
    <mergeCell ref="B10:C10"/>
    <mergeCell ref="D10:G10"/>
    <mergeCell ref="K10:L10"/>
    <mergeCell ref="B11:C11"/>
    <mergeCell ref="F14:H14"/>
    <mergeCell ref="I14:J14"/>
    <mergeCell ref="K14:L14"/>
    <mergeCell ref="A9:B9"/>
    <mergeCell ref="C9:D9"/>
    <mergeCell ref="E9:G9"/>
    <mergeCell ref="K9:L9"/>
    <mergeCell ref="AO9:AP9"/>
    <mergeCell ref="AQ9:AR9"/>
    <mergeCell ref="A8:B8"/>
    <mergeCell ref="C8:D8"/>
    <mergeCell ref="E8:G8"/>
    <mergeCell ref="K8:L8"/>
    <mergeCell ref="AO8:AP8"/>
    <mergeCell ref="AQ8:AR8"/>
    <mergeCell ref="B7:C7"/>
    <mergeCell ref="D7:E7"/>
    <mergeCell ref="H7:I7"/>
    <mergeCell ref="K7:L7"/>
    <mergeCell ref="AO7:AP7"/>
    <mergeCell ref="AQ7:AR7"/>
    <mergeCell ref="AV5:AW5"/>
    <mergeCell ref="B6:C6"/>
    <mergeCell ref="D6:E6"/>
    <mergeCell ref="H6:I6"/>
    <mergeCell ref="K6:L6"/>
    <mergeCell ref="AO6:AP6"/>
    <mergeCell ref="AQ6:AR6"/>
    <mergeCell ref="AT6:AU6"/>
    <mergeCell ref="AV6:AW6"/>
    <mergeCell ref="B5:C5"/>
    <mergeCell ref="D5:E5"/>
    <mergeCell ref="H5:I5"/>
    <mergeCell ref="K5:L5"/>
    <mergeCell ref="AO5:AP5"/>
    <mergeCell ref="AQ5:AR5"/>
    <mergeCell ref="D4:E4"/>
    <mergeCell ref="H4:I4"/>
    <mergeCell ref="K4:L4"/>
    <mergeCell ref="AO4:AP4"/>
    <mergeCell ref="AQ4:AR4"/>
    <mergeCell ref="B3:F3"/>
    <mergeCell ref="G3:H3"/>
    <mergeCell ref="K3:L3"/>
    <mergeCell ref="AO3:AP3"/>
    <mergeCell ref="AQ3:AR3"/>
    <mergeCell ref="CO1:CP1"/>
    <mergeCell ref="CQ1:CR1"/>
    <mergeCell ref="CS1:CT1"/>
    <mergeCell ref="CU1:CV1"/>
    <mergeCell ref="CW1:CX1"/>
    <mergeCell ref="B2:C2"/>
    <mergeCell ref="AO2:AP2"/>
    <mergeCell ref="AQ2:AR2"/>
    <mergeCell ref="AT2:AU2"/>
    <mergeCell ref="AV2:AW2"/>
    <mergeCell ref="CC1:CD1"/>
    <mergeCell ref="CE1:CF1"/>
    <mergeCell ref="CG1:CH1"/>
    <mergeCell ref="CI1:CJ1"/>
    <mergeCell ref="CK1:CL1"/>
    <mergeCell ref="CM1:CN1"/>
    <mergeCell ref="BP1:BQ1"/>
    <mergeCell ref="BR1:BS1"/>
    <mergeCell ref="BT1:BU1"/>
    <mergeCell ref="BV1:BW1"/>
    <mergeCell ref="BZ1:BZ32"/>
    <mergeCell ref="CA1:CB1"/>
    <mergeCell ref="BD1:BE1"/>
    <mergeCell ref="B4:C4"/>
    <mergeCell ref="BF1:BG1"/>
    <mergeCell ref="BH1:BI1"/>
    <mergeCell ref="BJ1:BK1"/>
    <mergeCell ref="BL1:BM1"/>
    <mergeCell ref="BN1:BO1"/>
    <mergeCell ref="AL1:AM1"/>
    <mergeCell ref="AO1:AR1"/>
    <mergeCell ref="AT1:AW1"/>
    <mergeCell ref="AY1:AY32"/>
    <mergeCell ref="AZ1:BA1"/>
    <mergeCell ref="BB1:BC1"/>
    <mergeCell ref="AV3:AW3"/>
    <mergeCell ref="AT4:AU4"/>
    <mergeCell ref="AV4:AW4"/>
    <mergeCell ref="AT5:AU5"/>
    <mergeCell ref="AT3:AU3"/>
    <mergeCell ref="AO12:AP12"/>
    <mergeCell ref="AQ12:AR12"/>
    <mergeCell ref="AO10:AP10"/>
    <mergeCell ref="AQ10:AR10"/>
    <mergeCell ref="AO11:AP11"/>
    <mergeCell ref="AQ11:AR11"/>
    <mergeCell ref="AT16:AW17"/>
    <mergeCell ref="AQ22:AR22"/>
    <mergeCell ref="Z1:AA1"/>
    <mergeCell ref="AB1:AC1"/>
    <mergeCell ref="AD1:AE1"/>
    <mergeCell ref="AF1:AG1"/>
    <mergeCell ref="AH1:AI1"/>
    <mergeCell ref="AJ1:AK1"/>
    <mergeCell ref="A1:B1"/>
    <mergeCell ref="P1:Q1"/>
    <mergeCell ref="R1:S1"/>
    <mergeCell ref="T1:U1"/>
    <mergeCell ref="V1:W1"/>
    <mergeCell ref="X1:Y1"/>
  </mergeCells>
  <conditionalFormatting sqref="P2:AM32">
    <cfRule type="expression" dxfId="17" priority="2">
      <formula>AND(OR(AND(P2&gt;=$A$36,P2&lt;=$B$36),AND(P2&gt;=$A$37,P2&lt;=$B$37),AND(P2&gt;=$A$38,P2&lt;=$B$38),AND(P2&gt;=$A$39,P2&lt;=$B$39),AND(P2&gt;=$A$40,P2&lt;=$B$40),AND(P2&gt;=$A$41,P2&lt;=$B$41),AND(P2&gt;=$A$42,P2&lt;=$B$42),AND(P2&gt;=$A$43,P2&lt;=$B$43),AND(P2&gt;=$A$44,P2&lt;=$B$44),AND(P2&gt;=$A$45,P2&lt;=$B$45),AND(P2&gt;=$A$46,P2&lt;=$B$46),AND(P2&gt;=$A$47,P2&lt;=$B$47),AND(P2&gt;=$A$48,P2&lt;=$B$48),AND(P2&gt;=$A$49,P2&lt;=$B$49),AND(P2&gt;=$A$50,P2&lt;=$B$50),AND(P2&gt;=$A$51,P2&lt;=$B$51),AND(P2&gt;=$A$52,P2&lt;=$B$52),AND(P2&gt;=$A$53,P2&lt;=$B$53),AND(P2&gt;=$A$54,P2&lt;=$B$54),AND(P2&gt;=$A$55,P2&lt;=$B$55),AND(P2&gt;=$A$56,P2&lt;=$B$56),AND(P2&gt;=$A$57,P2&lt;=$B$57),AND(P2&gt;=$A$58,P2&lt;=$B$58),AND(P2&gt;=$A$59,P2&lt;=$B$59)),ISNUMBER(P2))</formula>
    </cfRule>
    <cfRule type="expression" dxfId="16" priority="3">
      <formula>AND(OR(AND(P2&gt;=$AO$3,P2&lt;=$AQ$3),AND(P2&gt;=$AO$4,P2&lt;=$AQ$4),AND(P2&gt;=$AO$5,P2&lt;=$AQ$5),AND(P2&gt;=$AO$6,P2&lt;=$AQ$6),AND(P2&gt;=$AO$7,P2&lt;=$AQ$7),AND(P2&gt;=$AO$8,P2&lt;=$AQ$8),AND(P2&gt;=$AO$9,P2&lt;=$AQ$9),AND(P2&gt;=$AO$10,P2&lt;=$AQ$10),AND(P2&gt;=$AO$11,P2&lt;=$AQ$11),AND(P2&gt;=$AO$12,P2&lt;=$AQ$12)),ISNUMBER(P2))</formula>
    </cfRule>
    <cfRule type="expression" dxfId="15" priority="4">
      <formula>AND(OR(AND(P2&gt;=$AO$19,P2&lt;=$AQ$19),AND(P2&gt;=$AO$20,P2&lt;=$AQ$20),AND(P2&gt;=$AO$21,P2&lt;=$AQ$21),AND(P2&gt;=$AO$22,P2&lt;=$AQ$22)),ISNUMBER(P2))</formula>
    </cfRule>
    <cfRule type="expression" dxfId="14" priority="5">
      <formula>AND(OR(AND(P2&gt;=$AT$19,P2&lt;=$AV$19),AND(P2&gt;=$AT$20,P2&lt;=$AV$20),AND(P2&gt;=$AT$21,P2&lt;=$AV$21),AND(P2&gt;=$AT$22,P2&lt;=$AV$22)),ISNUMBER(P2))</formula>
    </cfRule>
    <cfRule type="expression" dxfId="13" priority="6">
      <formula>AND(OR(AND(P2&gt;=$AO$29,P2&lt;=$AQ$29),AND(P2&gt;=$AO$30,P2&lt;=$AQ$30),AND(P2&gt;=$AO$31,P2&lt;=$AQ$31),AND(P2&gt;=$AO$32,P2&lt;=$AQ$32)),ISNUMBER(P2))</formula>
    </cfRule>
    <cfRule type="expression" dxfId="12" priority="7">
      <formula>AND(OR(AND(P2&gt;=$AT$3,P2&lt;=$AV$3),AND(P2&gt;=$AT$4,P2&lt;=$AV$4),AND(P2&gt;=$AT$5,P2&lt;=$AV$5),AND(P2&gt;=$AT$6,P2&lt;=$AV$6)),ISNUMBER(P2))</formula>
    </cfRule>
  </conditionalFormatting>
  <conditionalFormatting sqref="P2:AM32">
    <cfRule type="expression" dxfId="11" priority="1">
      <formula>AND(WEEKDAY(P2,2)&gt;5,ISNUMBER(P2))</formula>
    </cfRule>
    <cfRule type="expression" dxfId="10" priority="8">
      <formula>AND(OR(AND(P2&gt;=$AT$29,P2&lt;=$AV$29),AND(P2&gt;=$AT$30,P2&lt;=$AV$30),AND(P2&gt;=$AT$31,P2&lt;=$AV$31),AND(P2&gt;=$AT$32,P2&lt;=$AV$32)),ISNUMBER(P2))</formula>
    </cfRule>
    <cfRule type="expression" dxfId="9" priority="9">
      <formula>AND(OR(AND(P2&gt;=$A$15,P2&lt;=$B$15),AND(P2&gt;=$A$16,P2&lt;=$B$16),AND(P2&gt;=$A$17,P2&lt;=$B$17),AND(P2&gt;=$A$18,P2&lt;=$B$18),AND(P2&gt;=$A$19,P2&lt;=$B$19),AND(P2&gt;=$A$20,P2&lt;=$B$20),AND(P2&gt;=$A$21,P2&lt;=$B$21),AND(P2&gt;=$A$22,P2&lt;=$B$22),AND(P2&gt;=$A$23,P2&lt;=$B$23),AND(P2&gt;=$A$24,P2&lt;=$B$24),AND(P2&gt;=$A$25,P2&lt;=$B$25),AND(P2&gt;=$A$26,P2&lt;=$B$26),AND(P2&gt;=$A$27,P2&lt;=$B$27),AND(P2&gt;=$A$28,P2&lt;=$B$28),AND(P2&gt;=$A$29,P2&lt;=$B$29)),ISNUMBER(P2))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F074E-DDFF-4F64-951C-F4E6C5D5BCF2}">
  <dimension ref="A1:CX106"/>
  <sheetViews>
    <sheetView tabSelected="1" zoomScale="80" zoomScaleNormal="80" workbookViewId="0">
      <selection activeCell="D1" sqref="D1"/>
    </sheetView>
  </sheetViews>
  <sheetFormatPr baseColWidth="10" defaultRowHeight="15" x14ac:dyDescent="0.25"/>
  <cols>
    <col min="1" max="1" width="12.7109375" customWidth="1"/>
    <col min="2" max="2" width="8.7109375" customWidth="1"/>
    <col min="3" max="3" width="4.7109375" customWidth="1"/>
    <col min="4" max="4" width="8.7109375" customWidth="1"/>
    <col min="5" max="5" width="4.7109375" customWidth="1"/>
    <col min="6" max="6" width="2.7109375" customWidth="1"/>
    <col min="7" max="8" width="6.7109375" customWidth="1"/>
    <col min="9" max="9" width="5.7109375" customWidth="1"/>
    <col min="10" max="10" width="8.85546875" customWidth="1"/>
    <col min="11" max="12" width="6.7109375" customWidth="1"/>
    <col min="13" max="13" width="12.7109375" customWidth="1"/>
    <col min="14" max="14" width="12.7109375" style="10" customWidth="1"/>
    <col min="15" max="15" width="2.7109375" customWidth="1"/>
    <col min="16" max="16" width="4.5703125" customWidth="1"/>
    <col min="17" max="17" width="8.7109375" customWidth="1"/>
    <col min="18" max="18" width="4.5703125" customWidth="1"/>
    <col min="19" max="19" width="8.7109375" customWidth="1"/>
    <col min="20" max="20" width="4.5703125" customWidth="1"/>
    <col min="21" max="21" width="8.7109375" customWidth="1"/>
    <col min="22" max="22" width="4.5703125" customWidth="1"/>
    <col min="23" max="23" width="8.7109375" customWidth="1"/>
    <col min="24" max="24" width="4.5703125" customWidth="1"/>
    <col min="25" max="25" width="8.7109375" customWidth="1"/>
    <col min="26" max="26" width="4.5703125" customWidth="1"/>
    <col min="27" max="27" width="8.7109375" customWidth="1"/>
    <col min="28" max="28" width="4.5703125" customWidth="1"/>
    <col min="29" max="29" width="8.7109375" customWidth="1"/>
    <col min="30" max="30" width="4.5703125" customWidth="1"/>
    <col min="31" max="31" width="8.7109375" customWidth="1"/>
    <col min="32" max="32" width="4.5703125" customWidth="1"/>
    <col min="33" max="33" width="8.7109375" customWidth="1"/>
    <col min="34" max="34" width="4.5703125" customWidth="1"/>
    <col min="35" max="35" width="8.7109375" customWidth="1"/>
    <col min="36" max="36" width="4.5703125" customWidth="1"/>
    <col min="37" max="37" width="8.7109375" customWidth="1"/>
    <col min="38" max="38" width="4.5703125" customWidth="1"/>
    <col min="39" max="40" width="8.7109375" customWidth="1"/>
    <col min="41" max="41" width="4.7109375" customWidth="1"/>
    <col min="42" max="42" width="8.7109375" customWidth="1"/>
    <col min="43" max="43" width="4.7109375" customWidth="1"/>
    <col min="44" max="44" width="8.7109375" customWidth="1"/>
    <col min="45" max="45" width="4.7109375" customWidth="1"/>
    <col min="46" max="46" width="8.7109375" customWidth="1"/>
    <col min="47" max="47" width="4.7109375" customWidth="1"/>
    <col min="48" max="48" width="8.7109375" customWidth="1"/>
    <col min="49" max="49" width="4.7109375" customWidth="1"/>
    <col min="52" max="74" width="4.5703125" customWidth="1"/>
    <col min="75" max="75" width="4.7109375" customWidth="1"/>
    <col min="76" max="76" width="3.85546875" customWidth="1"/>
    <col min="79" max="102" width="4.7109375" customWidth="1"/>
  </cols>
  <sheetData>
    <row r="1" spans="1:102" ht="30" customHeight="1" x14ac:dyDescent="0.4">
      <c r="A1" s="373">
        <v>2022</v>
      </c>
      <c r="B1" s="374"/>
      <c r="H1" s="9"/>
      <c r="I1" s="9"/>
      <c r="J1" s="9"/>
      <c r="K1" s="9"/>
      <c r="L1" s="9"/>
      <c r="M1" s="9"/>
      <c r="P1" s="368" t="s">
        <v>24</v>
      </c>
      <c r="Q1" s="368"/>
      <c r="R1" s="368" t="s">
        <v>25</v>
      </c>
      <c r="S1" s="368"/>
      <c r="T1" s="368" t="s">
        <v>26</v>
      </c>
      <c r="U1" s="368"/>
      <c r="V1" s="368" t="s">
        <v>27</v>
      </c>
      <c r="W1" s="368"/>
      <c r="X1" s="368" t="s">
        <v>28</v>
      </c>
      <c r="Y1" s="368"/>
      <c r="Z1" s="368" t="s">
        <v>29</v>
      </c>
      <c r="AA1" s="368"/>
      <c r="AB1" s="368" t="s">
        <v>30</v>
      </c>
      <c r="AC1" s="368"/>
      <c r="AD1" s="368" t="s">
        <v>31</v>
      </c>
      <c r="AE1" s="368"/>
      <c r="AF1" s="368" t="s">
        <v>32</v>
      </c>
      <c r="AG1" s="368"/>
      <c r="AH1" s="368" t="s">
        <v>33</v>
      </c>
      <c r="AI1" s="368"/>
      <c r="AJ1" s="368" t="s">
        <v>34</v>
      </c>
      <c r="AK1" s="368"/>
      <c r="AL1" s="368" t="s">
        <v>35</v>
      </c>
      <c r="AM1" s="368"/>
      <c r="AO1" s="369" t="s">
        <v>92</v>
      </c>
      <c r="AP1" s="369"/>
      <c r="AQ1" s="369"/>
      <c r="AR1" s="369"/>
      <c r="AS1" s="91"/>
      <c r="AT1" s="370" t="s">
        <v>80</v>
      </c>
      <c r="AU1" s="371"/>
      <c r="AV1" s="371"/>
      <c r="AW1" s="372"/>
      <c r="AX1" s="91"/>
      <c r="AY1" s="162" t="s">
        <v>102</v>
      </c>
      <c r="AZ1" s="161" t="s">
        <v>85</v>
      </c>
      <c r="BA1" s="161"/>
      <c r="BB1" s="161" t="s">
        <v>86</v>
      </c>
      <c r="BC1" s="161"/>
      <c r="BD1" s="161" t="s">
        <v>26</v>
      </c>
      <c r="BE1" s="161"/>
      <c r="BF1" s="161" t="s">
        <v>27</v>
      </c>
      <c r="BG1" s="161"/>
      <c r="BH1" s="161" t="s">
        <v>28</v>
      </c>
      <c r="BI1" s="161"/>
      <c r="BJ1" s="161" t="s">
        <v>29</v>
      </c>
      <c r="BK1" s="161"/>
      <c r="BL1" s="161" t="s">
        <v>30</v>
      </c>
      <c r="BM1" s="161"/>
      <c r="BN1" s="161" t="s">
        <v>87</v>
      </c>
      <c r="BO1" s="161"/>
      <c r="BP1" s="161" t="s">
        <v>88</v>
      </c>
      <c r="BQ1" s="161"/>
      <c r="BR1" s="161" t="s">
        <v>89</v>
      </c>
      <c r="BS1" s="161"/>
      <c r="BT1" s="161" t="s">
        <v>90</v>
      </c>
      <c r="BU1" s="161"/>
      <c r="BV1" s="161" t="s">
        <v>91</v>
      </c>
      <c r="BW1" s="161"/>
      <c r="BX1" s="91"/>
      <c r="BY1" s="91"/>
      <c r="BZ1" s="162" t="s">
        <v>101</v>
      </c>
      <c r="CA1" s="161" t="s">
        <v>85</v>
      </c>
      <c r="CB1" s="161"/>
      <c r="CC1" s="161" t="s">
        <v>86</v>
      </c>
      <c r="CD1" s="161"/>
      <c r="CE1" s="161" t="s">
        <v>26</v>
      </c>
      <c r="CF1" s="161"/>
      <c r="CG1" s="161" t="s">
        <v>27</v>
      </c>
      <c r="CH1" s="161"/>
      <c r="CI1" s="161" t="s">
        <v>28</v>
      </c>
      <c r="CJ1" s="161"/>
      <c r="CK1" s="161" t="s">
        <v>29</v>
      </c>
      <c r="CL1" s="161"/>
      <c r="CM1" s="161" t="s">
        <v>30</v>
      </c>
      <c r="CN1" s="161"/>
      <c r="CO1" s="161" t="s">
        <v>87</v>
      </c>
      <c r="CP1" s="161"/>
      <c r="CQ1" s="161" t="s">
        <v>88</v>
      </c>
      <c r="CR1" s="161"/>
      <c r="CS1" s="161" t="s">
        <v>89</v>
      </c>
      <c r="CT1" s="161"/>
      <c r="CU1" s="161" t="s">
        <v>90</v>
      </c>
      <c r="CV1" s="161"/>
      <c r="CW1" s="161" t="s">
        <v>91</v>
      </c>
      <c r="CX1" s="161"/>
    </row>
    <row r="2" spans="1:102" ht="14.45" customHeight="1" x14ac:dyDescent="0.25">
      <c r="B2" s="365"/>
      <c r="C2" s="365"/>
      <c r="H2" s="9"/>
      <c r="I2" s="9"/>
      <c r="J2" s="9"/>
      <c r="K2" s="9"/>
      <c r="L2" s="91"/>
      <c r="M2" s="9"/>
      <c r="P2" s="11">
        <f>DATE($A$1,1,1)</f>
        <v>44562</v>
      </c>
      <c r="Q2" s="12">
        <f>DATE($A$1,1,1)</f>
        <v>44562</v>
      </c>
      <c r="R2" s="11">
        <f t="shared" ref="R2:AL2" si="0">EDATE(P2,1)</f>
        <v>44593</v>
      </c>
      <c r="S2" s="12">
        <f>EDATE(Q2,1)</f>
        <v>44593</v>
      </c>
      <c r="T2" s="11">
        <f t="shared" si="0"/>
        <v>44621</v>
      </c>
      <c r="U2" s="12">
        <f>EDATE(S2,1)</f>
        <v>44621</v>
      </c>
      <c r="V2" s="11">
        <f t="shared" si="0"/>
        <v>44652</v>
      </c>
      <c r="W2" s="12">
        <f>EDATE(U2,1)</f>
        <v>44652</v>
      </c>
      <c r="X2" s="11">
        <f t="shared" si="0"/>
        <v>44682</v>
      </c>
      <c r="Y2" s="12">
        <f>EDATE(W2,1)</f>
        <v>44682</v>
      </c>
      <c r="Z2" s="11">
        <f t="shared" si="0"/>
        <v>44713</v>
      </c>
      <c r="AA2" s="12">
        <f>EDATE(Y2,1)</f>
        <v>44713</v>
      </c>
      <c r="AB2" s="11">
        <f t="shared" si="0"/>
        <v>44743</v>
      </c>
      <c r="AC2" s="12">
        <f>EDATE(AA2,1)</f>
        <v>44743</v>
      </c>
      <c r="AD2" s="11">
        <f t="shared" si="0"/>
        <v>44774</v>
      </c>
      <c r="AE2" s="12">
        <f>EDATE(AC2,1)</f>
        <v>44774</v>
      </c>
      <c r="AF2" s="11">
        <f t="shared" si="0"/>
        <v>44805</v>
      </c>
      <c r="AG2" s="12">
        <f>EDATE(AE2,1)</f>
        <v>44805</v>
      </c>
      <c r="AH2" s="11">
        <f t="shared" si="0"/>
        <v>44835</v>
      </c>
      <c r="AI2" s="12">
        <f>EDATE(AG2,1)</f>
        <v>44835</v>
      </c>
      <c r="AJ2" s="11">
        <f t="shared" si="0"/>
        <v>44866</v>
      </c>
      <c r="AK2" s="12">
        <f>EDATE(AI2,1)</f>
        <v>44866</v>
      </c>
      <c r="AL2" s="11">
        <f t="shared" si="0"/>
        <v>44896</v>
      </c>
      <c r="AM2" s="12">
        <f>EDATE(AK2,1)</f>
        <v>44896</v>
      </c>
      <c r="AO2" s="366" t="s">
        <v>55</v>
      </c>
      <c r="AP2" s="366"/>
      <c r="AQ2" s="366" t="s">
        <v>56</v>
      </c>
      <c r="AR2" s="366"/>
      <c r="AT2" s="367" t="s">
        <v>55</v>
      </c>
      <c r="AU2" s="367"/>
      <c r="AV2" s="367" t="s">
        <v>56</v>
      </c>
      <c r="AW2" s="367"/>
      <c r="AY2" s="162"/>
      <c r="AZ2" s="13" cm="1">
        <f t="array" ref="AZ2">IF($B$11="",ISERROR(MATCH(Q2,[1]Feiertage!$A$8:$A$19,0))*IF(OR(Q2&lt;$M$3,Q2&gt;$BU$36),0,INDEX($M$4:$N$10,WEEKDAY(Q2,2),(Q2&gt;=$M$3)*(Q2&lt;$N$3)+2*(Q2&gt;=$N$3)*(Q2&lt;=$BU$36))),ISERROR(MATCH(Q2,[1]Feiertage!$A$8:$A$19,0))*IF(OR(Q2&lt;$M$3,Q2&gt;$B$11),0,INDEX($M$4:$N$10,WEEKDAY(Q2,2),(Q2&gt;=$M$3)*(Q2&lt;$N$3)+2*(Q2&gt;=$N$3)*(Q2&lt;=$BU$36))))</f>
        <v>0</v>
      </c>
      <c r="BA2" s="83"/>
      <c r="BB2" s="13" cm="1">
        <f t="array" ref="BB2">IF($B$11="",ISERROR(MATCH(S2,[1]Feiertage!$A$8:$A$19,0))*IF(OR(S2&lt;$M$3,S2&gt;$BU$36),0,INDEX($M$4:$N$10,WEEKDAY(S2,2),(S2&gt;=$M$3)*(S2&lt;$N$3)+2*(S2&gt;=$N$3)*(S2&lt;=$BU$36))),ISERROR(MATCH(S2,[1]Feiertage!$A$8:$A$19,0))*IF(OR(S2&lt;$M$3,S2&gt;$B$11),0,INDEX($M$4:$N$10,WEEKDAY(S2,2),(S2&gt;=$M$3)*(S2&lt;$N$3)+2*(S2&gt;=$N$3)*(S2&lt;=$BU$36))))</f>
        <v>7</v>
      </c>
      <c r="BC2" s="83"/>
      <c r="BD2" s="13" cm="1">
        <f t="array" ref="BD2">IF($B$11="",ISERROR(MATCH(U2,[1]Feiertage!$A$8:$A$19,0))*IF(OR(U2&lt;$M$3,U2&gt;$BU$36),0,INDEX($M$4:$N$10,WEEKDAY(U2,2),(U2&gt;=$M$3)*(U2&lt;$N$3)+2*(U2&gt;=$N$3)*(U2&lt;=$BU$36))),ISERROR(MATCH(U2,[1]Feiertage!$A$8:$A$19,0))*IF(OR(U2&lt;$M$3,U2&gt;$B$11),0,INDEX($M$4:$N$10,WEEKDAY(U2,2),(U2&gt;=$M$3)*(U2&lt;$N$3)+2*(U2&gt;=$N$3)*(U2&lt;=$BU$36))))</f>
        <v>7</v>
      </c>
      <c r="BE2" s="83"/>
      <c r="BF2" s="13" cm="1">
        <f t="array" ref="BF2">IF($B$11="",ISERROR(MATCH(W2,[1]Feiertage!$A$8:$A$19,0))*IF(OR(W2&lt;$M$3,W2&gt;$BU$36),0,INDEX($M$4:$N$10,WEEKDAY(W2,2),(W2&gt;=$M$3)*(W2&lt;$N$3)+2*(W2&gt;=$N$3)*(W2&lt;=$BU$36))),ISERROR(MATCH(W2,[1]Feiertage!$A$8:$A$19,0))*IF(OR(W2&lt;$M$3,W2&gt;$B$11),0,INDEX($M$4:$N$10,WEEKDAY(W2,2),(W2&gt;=$M$3)*(W2&lt;$N$3)+2*(W2&gt;=$N$3)*(W2&lt;=$BU$36))))</f>
        <v>7</v>
      </c>
      <c r="BG2" s="83"/>
      <c r="BH2" s="13" cm="1">
        <f t="array" ref="BH2">IF($B$11="",ISERROR(MATCH(Y2,[1]Feiertage!$A$8:$A$19,0))*IF(OR(Y2&lt;$M$3,Y2&gt;$BU$36),0,INDEX($M$4:$N$10,WEEKDAY(Y2,2),(Y2&gt;=$M$3)*(Y2&lt;$N$3)+2*(Y2&gt;=$N$3)*(Y2&lt;=$BU$36))),ISERROR(MATCH(Y2,[1]Feiertage!$A$8:$A$19,0))*IF(OR(Y2&lt;$M$3,Y2&gt;$B$11),0,INDEX($M$4:$N$10,WEEKDAY(Y2,2),(Y2&gt;=$M$3)*(Y2&lt;$N$3)+2*(Y2&gt;=$N$3)*(Y2&lt;=$BU$36))))</f>
        <v>0</v>
      </c>
      <c r="BI2" s="83"/>
      <c r="BJ2" s="13" cm="1">
        <f t="array" ref="BJ2">IF($B$11="",ISERROR(MATCH(AA2,[1]Feiertage!$A$8:$A$19,0))*IF(OR(AA2&lt;$M$3,AA2&gt;$BU$36),0,INDEX($M$4:$N$10,WEEKDAY(AA2,2),(AA2&gt;=$M$3)*(AA2&lt;$N$3)+2*(AA2&gt;=$N$3)*(AA2&lt;=$BU$36))),ISERROR(MATCH(AA2,[1]Feiertage!$A$8:$A$19,0))*IF(OR(AA2&lt;$M$3,AA2&gt;$B$11),0,INDEX($M$4:$N$10,WEEKDAY(AA2,2),(AA2&gt;=$M$3)*(AA2&lt;$N$3)+2*(AA2&gt;=$N$3)*(AA2&lt;=$BU$36))))</f>
        <v>6</v>
      </c>
      <c r="BK2" s="83"/>
      <c r="BL2" s="13" cm="1">
        <f t="array" ref="BL2">IF($B$11="",ISERROR(MATCH(AC2,[1]Feiertage!$A$8:$A$19,0))*IF(OR(AC2&lt;$M$3,AC2&gt;$BU$36),0,INDEX($M$4:$N$10,WEEKDAY(AC2,2),(AC2&gt;=$M$3)*(AC2&lt;$N$3)+2*(AC2&gt;=$N$3)*(AC2&lt;=$BU$36))),ISERROR(MATCH(AC2,[1]Feiertage!$A$8:$A$19,0))*IF(OR(AC2&lt;$M$3,AC2&gt;$B$11),0,INDEX($M$4:$N$10,WEEKDAY(AC2,2),(AC2&gt;=$M$3)*(AC2&lt;$N$3)+2*(AC2&gt;=$N$3)*(AC2&lt;=$BU$36))))</f>
        <v>6</v>
      </c>
      <c r="BM2" s="83"/>
      <c r="BN2" s="13" cm="1">
        <f t="array" ref="BN2">IF($B$11="",ISERROR(MATCH(AE2,[1]Feiertage!$A$8:$A$19,0))*IF(OR(AE2&lt;$M$3,AE2&gt;$BU$36),0,INDEX($M$4:$N$10,WEEKDAY(AE2,2),(AE2&gt;=$M$3)*(AE2&lt;$N$3)+2*(AE2&gt;=$N$3)*(AE2&lt;=$BU$36))),ISERROR(MATCH(AE2,[1]Feiertage!$A$8:$A$19,0))*IF(OR(AE2&lt;$M$3,AE2&gt;$B$11),0,INDEX($M$4:$N$10,WEEKDAY(AE2,2),(AE2&gt;=$M$3)*(AE2&lt;$N$3)+2*(AE2&gt;=$N$3)*(AE2&lt;=$BU$36))))</f>
        <v>0</v>
      </c>
      <c r="BO2" s="83"/>
      <c r="BP2" s="13" cm="1">
        <f t="array" ref="BP2">IF($B$11="",ISERROR(MATCH(AG2,[1]Feiertage!$A$8:$A$19,0))*IF(OR(AG2&lt;$M$3,AG2&gt;$BU$36),0,INDEX($M$4:$N$10,WEEKDAY(AG2,2),(AG2&gt;=$M$3)*(AG2&lt;$N$3)+2*(AG2&gt;=$N$3)*(AG2&lt;=$BU$36))),ISERROR(MATCH(AG2,[1]Feiertage!$A$8:$A$19,0))*IF(OR(AG2&lt;$M$3,AG2&gt;$B$11),0,INDEX($M$4:$N$10,WEEKDAY(AG2,2),(AG2&gt;=$M$3)*(AG2&lt;$N$3)+2*(AG2&gt;=$N$3)*(AG2&lt;=$BU$36))))</f>
        <v>0</v>
      </c>
      <c r="BQ2" s="83"/>
      <c r="BR2" s="13" cm="1">
        <f t="array" ref="BR2">IF($B$11="",ISERROR(MATCH(AI2,[1]Feiertage!$A$8:$A$19,0))*IF(OR(AI2&lt;$M$3,AI2&gt;$BU$36),0,INDEX($M$4:$N$10,WEEKDAY(AI2,2),(AI2&gt;=$M$3)*(AI2&lt;$N$3)+2*(AI2&gt;=$N$3)*(AI2&lt;=$BU$36))),ISERROR(MATCH(AI2,[1]Feiertage!$A$8:$A$19,0))*IF(OR(AI2&lt;$M$3,AI2&gt;$B$11),0,INDEX($M$4:$N$10,WEEKDAY(AI2,2),(AI2&gt;=$M$3)*(AI2&lt;$N$3)+2*(AI2&gt;=$N$3)*(AI2&lt;=$BU$36))))</f>
        <v>0</v>
      </c>
      <c r="BS2" s="83"/>
      <c r="BT2" s="13" cm="1">
        <f t="array" ref="BT2">IF($B$11="",ISERROR(MATCH(AK2,[1]Feiertage!$A$8:$A$19,0))*IF(OR(AK2&lt;$M$3,AK2&gt;$BU$36),0,INDEX($M$4:$N$10,WEEKDAY(AK2,2),(AK2&gt;=$M$3)*(AK2&lt;$N$3)+2*(AK2&gt;=$N$3)*(AK2&lt;=$BU$36))),ISERROR(MATCH(AK2,[1]Feiertage!$A$8:$A$19,0))*IF(OR(AK2&lt;$M$3,AK2&gt;$B$11),0,INDEX($M$4:$N$10,WEEKDAY(AK2,2),(AK2&gt;=$M$3)*(AK2&lt;$N$3)+2*(AK2&gt;=$N$3)*(AK2&lt;=$BU$36))))</f>
        <v>0</v>
      </c>
      <c r="BU2" s="83"/>
      <c r="BV2" s="13" cm="1">
        <f t="array" ref="BV2">IF($B$11="",ISERROR(MATCH(AM2,[1]Feiertage!$A$8:$A$19,0))*IF(OR(AM2&lt;$M$3,AM2&gt;$BU$36),0,INDEX($M$4:$N$10,WEEKDAY(AM2,2),(AM2&gt;=$M$3)*(AM2&lt;$N$3)+2*(AM2&gt;=$N$3)*(AM2&lt;=$BU$36))),ISERROR(MATCH(AM2,[1]Feiertage!$A$8:$A$19,0))*IF(OR(AM2&lt;$M$3,AM2&gt;$B$11),0,INDEX($M$4:$N$10,WEEKDAY(AM2,2),(AM2&gt;=$M$3)*(AM2&lt;$N$3)+2*(AM2&gt;=$N$3)*(AM2&lt;=$BU$36))))</f>
        <v>0</v>
      </c>
      <c r="BW2" s="84"/>
      <c r="BZ2" s="162"/>
      <c r="CA2" s="13" cm="1">
        <f t="array" ref="CA2">IF($B$11="",ISERROR(MATCH(Q2,$AO$3:$AQ$3,0))*IF(OR(Q2&lt;$M$3,Q2&gt;$BU$36),0,INDEX($M$4:$N$10,WEEKDAY(Q2,2),(Q2&gt;=$M$3)*(Q2&lt;$N$3)+2*(Q2&gt;=$N$3)*(Q2&lt;=$BU$36))),ISERROR(MATCH(Q2,$AO$3:$AQ$3,0))*IF(OR(Q2&lt;$M$3,Q2&gt;$B$11),0,INDEX($M$4:$N$10,WEEKDAY(Q2,2),(Q2&gt;=$M$3)*(Q2&lt;$N$3)+2*(Q2&gt;=$N$3)*(Q2&lt;=$BU$36))))</f>
        <v>0</v>
      </c>
      <c r="CB2" s="83"/>
      <c r="CC2" s="13" cm="1">
        <f t="array" ref="CC2">IF($B$11="",ISERROR(MATCH(S2,$AO$3:$AQ$3,0))*IF(OR(S2&lt;$M$3,S2&gt;$BU$36),0,INDEX($M$4:$N$10,WEEKDAY(S2,2),(S2&gt;=$M$3)*(S2&lt;$N$3)+2*(S2&gt;=$N$3)*(S2&lt;=$BU$36))),ISERROR(MATCH(S2,$AO$3:$AQ$3,0))*IF(OR(S2&lt;$M$3,S2&gt;$B$11),0,INDEX($M$4:$N$10,WEEKDAY(S2,2),(S2&gt;=$M$3)*(S2&lt;$N$3)+2*(S2&gt;=$N$3)*(S2&lt;=$BU$36))))</f>
        <v>7</v>
      </c>
      <c r="CD2" s="83"/>
      <c r="CE2" s="13" cm="1">
        <f t="array" ref="CE2">IF($B$11="",ISERROR(MATCH(U2,$AO$3:$AQ$3,0))*IF(OR(U2&lt;$M$3,U2&gt;$BU$36),0,INDEX($M$4:$N$10,WEEKDAY(U2,2),(U2&gt;=$M$3)*(U2&lt;$N$3)+2*(U2&gt;=$N$3)*(U2&lt;=$BU$36))),ISERROR(MATCH(U2,$AO$3:$AQ$3,0))*IF(OR(U2&lt;$M$3,U2&gt;$B$11),0,INDEX($M$4:$N$10,WEEKDAY(U2,2),(U2&gt;=$M$3)*(U2&lt;$N$3)+2*(U2&gt;=$N$3)*(U2&lt;=$BU$36))))</f>
        <v>7</v>
      </c>
      <c r="CF2" s="83"/>
      <c r="CG2" s="13" cm="1">
        <f t="array" ref="CG2">IF($B$11="",ISERROR(MATCH(W2,$AO$3:$AQ$3,0))*IF(OR(W2&lt;$M$3,W2&gt;$BU$36),0,INDEX($M$4:$N$10,WEEKDAY(W2,2),(W2&gt;=$M$3)*(W2&lt;$N$3)+2*(W2&gt;=$N$3)*(W2&lt;=$BU$36))),ISERROR(MATCH(W2,$AO$3:$AQ$3,0))*IF(OR(W2&lt;$M$3,W2&gt;$B$11),0,INDEX($M$4:$N$10,WEEKDAY(W2,2),(W2&gt;=$M$3)*(W2&lt;$N$3)+2*(W2&gt;=$N$3)*(W2&lt;=$BU$36))))</f>
        <v>7</v>
      </c>
      <c r="CH2" s="83"/>
      <c r="CI2" s="13" cm="1">
        <f t="array" ref="CI2">IF($B$11="",ISERROR(MATCH(Y2,$AO$3:$AQ$3,0))*IF(OR(Y2&lt;$M$3,Y2&gt;$BU$36),0,INDEX($M$4:$N$10,WEEKDAY(Y2,2),(Y2&gt;=$M$3)*(Y2&lt;$N$3)+2*(Y2&gt;=$N$3)*(Y2&lt;=$BU$36))),ISERROR(MATCH(Y2,$AO$3:$AQ$3,0))*IF(OR(Y2&lt;$M$3,Y2&gt;$B$11),0,INDEX($M$4:$N$10,WEEKDAY(Y2,2),(Y2&gt;=$M$3)*(Y2&lt;$N$3)+2*(Y2&gt;=$N$3)*(Y2&lt;=$BU$36))))</f>
        <v>0</v>
      </c>
      <c r="CJ2" s="83"/>
      <c r="CK2" s="13" cm="1">
        <f t="array" ref="CK2">IF($B$11="",ISERROR(MATCH(AA2,$AO$3:$AQ$3,0))*IF(OR(AA2&lt;$M$3,AA2&gt;$BU$36),0,INDEX($M$4:$N$10,WEEKDAY(AA2,2),(AA2&gt;=$M$3)*(AA2&lt;$N$3)+2*(AA2&gt;=$N$3)*(AA2&lt;=$BU$36))),ISERROR(MATCH(AA2,$AO$3:$AQ$3,0))*IF(OR(AA2&lt;$M$3,AA2&gt;$B$11),0,INDEX($M$4:$N$10,WEEKDAY(AA2,2),(AA2&gt;=$M$3)*(AA2&lt;$N$3)+2*(AA2&gt;=$N$3)*(AA2&lt;=$BU$36))))</f>
        <v>6</v>
      </c>
      <c r="CL2" s="83"/>
      <c r="CM2" s="13" cm="1">
        <f t="array" ref="CM2">IF($B$11="",ISERROR(MATCH(AC2,$AO$3:$AQ$3,0))*IF(OR(AC2&lt;$M$3,AC2&gt;$BU$36),0,INDEX($M$4:$N$10,WEEKDAY(AC2,2),(AC2&gt;=$M$3)*(AC2&lt;$N$3)+2*(AC2&gt;=$N$3)*(AC2&lt;=$BU$36))),ISERROR(MATCH(AC2,$AO$3:$AQ$3,0))*IF(OR(AC2&lt;$M$3,AC2&gt;$B$11),0,INDEX($M$4:$N$10,WEEKDAY(AC2,2),(AC2&gt;=$M$3)*(AC2&lt;$N$3)+2*(AC2&gt;=$N$3)*(AC2&lt;=$BU$36))))</f>
        <v>6</v>
      </c>
      <c r="CN2" s="83"/>
      <c r="CO2" s="13" cm="1">
        <f t="array" ref="CO2">IF($B$11="",ISERROR(MATCH(AE2,$AO$3:$AQ$3,0))*IF(OR(AE2&lt;$M$3,AE2&gt;$BU$36),0,INDEX($M$4:$N$10,WEEKDAY(AE2,2),(AE2&gt;=$M$3)*(AE2&lt;$N$3)+2*(AE2&gt;=$N$3)*(AE2&lt;=$BU$36))),ISERROR(MATCH(AE2,$AO$3:$AQ$3,0))*IF(OR(AE2&lt;$M$3,AE2&gt;$B$11),0,INDEX($M$4:$N$10,WEEKDAY(AE2,2),(AE2&gt;=$M$3)*(AE2&lt;$N$3)+2*(AE2&gt;=$N$3)*(AE2&lt;=$BU$36))))</f>
        <v>0</v>
      </c>
      <c r="CP2" s="83"/>
      <c r="CQ2" s="13" cm="1">
        <f t="array" ref="CQ2">IF($B$11="",ISERROR(MATCH(AG2,$AO$3:$AQ$3,0))*IF(OR(AG2&lt;$M$3,AG2&gt;$BU$36),0,INDEX($M$4:$N$10,WEEKDAY(AG2,2),(AG2&gt;=$M$3)*(AG2&lt;$N$3)+2*(AG2&gt;=$N$3)*(AG2&lt;=$BU$36))),ISERROR(MATCH(AG2,$AO$3:$AQ$3,0))*IF(OR(AG2&lt;$M$3,AG2&gt;$B$11),0,INDEX($M$4:$N$10,WEEKDAY(AG2,2),(AG2&gt;=$M$3)*(AG2&lt;$N$3)+2*(AG2&gt;=$N$3)*(AG2&lt;=$BU$36))))</f>
        <v>0</v>
      </c>
      <c r="CR2" s="83"/>
      <c r="CS2" s="13" cm="1">
        <f t="array" ref="CS2">IF($B$11="",ISERROR(MATCH(AI2,$AO$3:$AQ$3,0))*IF(OR(AI2&lt;$M$3,AI2&gt;$BU$36),0,INDEX($M$4:$N$10,WEEKDAY(AI2,2),(AI2&gt;=$M$3)*(AI2&lt;$N$3)+2*(AI2&gt;=$N$3)*(AI2&lt;=$BU$36))),ISERROR(MATCH(AI2,$AO$3:$AQ$3,0))*IF(OR(AI2&lt;$M$3,AI2&gt;$BU$36),0,INDEX($M$4:$N$10,WEEKDAY(AI2,2),(AI2&gt;=$M$3)*(AI2&lt;$N$3)+2*(AI2&gt;=$N$3)*(AI2&lt;=$BU$36))))</f>
        <v>0</v>
      </c>
      <c r="CT2" s="83"/>
      <c r="CU2" s="13" cm="1">
        <f t="array" ref="CU2">IF($B$11="",ISERROR(MATCH(AK2,$AO$3:$AQ$3,0))*IF(OR(AK2&lt;$M$3,AK2&gt;$BU$36),0,INDEX($M$4:$N$10,WEEKDAY(AK2,2),(AK2&gt;=$M$3)*(AK2&lt;$N$3)+2*(AK2&gt;=$N$3)*(AK2&lt;=$BU$36))),ISERROR(MATCH(AK2,$AO$3:$AQ$3,0))*IF(OR(AK2&lt;$M$3,AK2&gt;$B$11),0,INDEX($M$4:$N$10,WEEKDAY(AK2,2),(AK2&gt;=$M$3)*(AK2&lt;$N$3)+2*(AK2&gt;=$N$3)*(AK2&lt;=$BU$36))))</f>
        <v>0</v>
      </c>
      <c r="CV2" s="83"/>
      <c r="CW2" s="13" cm="1">
        <f t="array" ref="CW2">IF($B$11="",ISERROR(MATCH(AM2,$AO$3:$AQ$3,0))*IF(OR(AM2&lt;$M$3,AM2&gt;$BU$36),0,INDEX($M$4:$N$10,WEEKDAY(AM2,2),(AM2&gt;=$M$3)*(AM2&lt;$N$3)+2*(AM2&gt;=$N$3)*(AM2&lt;=$BU$36))),ISERROR(MATCH(AM2,$AO$3:$AQ$3,0))*IF(OR(AM2&lt;$M$3,AM2&gt;$B$11),0,INDEX($M$4:$N$10,WEEKDAY(AM2,2),(AM2&gt;=$M$3)*(AM2&lt;$N$3)+2*(AM2&gt;=$N$3)*(AM2&lt;=$BU$36))))</f>
        <v>0</v>
      </c>
      <c r="CX2" s="84"/>
    </row>
    <row r="3" spans="1:102" ht="14.45" customHeight="1" x14ac:dyDescent="0.25">
      <c r="A3" s="90" t="s">
        <v>36</v>
      </c>
      <c r="B3" s="375" t="s">
        <v>106</v>
      </c>
      <c r="C3" s="376"/>
      <c r="D3" s="376"/>
      <c r="E3" s="376"/>
      <c r="F3" s="377"/>
      <c r="G3" s="378" t="s">
        <v>37</v>
      </c>
      <c r="H3" s="378"/>
      <c r="I3" s="14"/>
      <c r="K3" s="356" t="s">
        <v>38</v>
      </c>
      <c r="L3" s="357"/>
      <c r="M3" s="15">
        <f>IF(AND($B$4="",$B$6=""),"",IF($B$4="",$B$6,$B$4))</f>
        <v>44531</v>
      </c>
      <c r="N3" s="15">
        <f>IF(AND($B$5="",$B$7=""),"",IF($B$5="",$B$7,$B$5))</f>
        <v>44713</v>
      </c>
      <c r="P3" s="11">
        <f t="shared" ref="P3:P32" si="1">IF(MONTH(Q2+1)=MONTH(Q$2),Q2+1,"")</f>
        <v>44563</v>
      </c>
      <c r="Q3" s="12">
        <f>IF(MONTH(Q2+1)=MONTH(Q$2),Q2+1,"")</f>
        <v>44563</v>
      </c>
      <c r="R3" s="11">
        <f t="shared" ref="R3:AL3" si="2">IF(MONTH(R2+1)=MONTH(R$2),R2+1,"")</f>
        <v>44594</v>
      </c>
      <c r="S3" s="12">
        <f>IF(MONTH(S2+1)=MONTH(S$2),S2+1,"")</f>
        <v>44594</v>
      </c>
      <c r="T3" s="11">
        <f t="shared" si="2"/>
        <v>44622</v>
      </c>
      <c r="U3" s="12">
        <f>IF(MONTH(U2+1)=MONTH(U$2),U2+1,"")</f>
        <v>44622</v>
      </c>
      <c r="V3" s="11">
        <f t="shared" si="2"/>
        <v>44653</v>
      </c>
      <c r="W3" s="12">
        <f>IF(MONTH(W2+1)=MONTH(W$2),W2+1,"")</f>
        <v>44653</v>
      </c>
      <c r="X3" s="11">
        <f t="shared" si="2"/>
        <v>44683</v>
      </c>
      <c r="Y3" s="12">
        <f>IF(MONTH(Y2+1)=MONTH(Y$2),Y2+1,"")</f>
        <v>44683</v>
      </c>
      <c r="Z3" s="11">
        <f t="shared" si="2"/>
        <v>44714</v>
      </c>
      <c r="AA3" s="12">
        <f>IF(MONTH(AA2+1)=MONTH(AA$2),AA2+1,"")</f>
        <v>44714</v>
      </c>
      <c r="AB3" s="11">
        <f t="shared" si="2"/>
        <v>44744</v>
      </c>
      <c r="AC3" s="12">
        <f>IF(MONTH(AC2+1)=MONTH(AC$2),AC2+1,"")</f>
        <v>44744</v>
      </c>
      <c r="AD3" s="11">
        <f t="shared" si="2"/>
        <v>44775</v>
      </c>
      <c r="AE3" s="12">
        <f>IF(MONTH(AE2+1)=MONTH(AE$2),AE2+1,"")</f>
        <v>44775</v>
      </c>
      <c r="AF3" s="11">
        <f t="shared" si="2"/>
        <v>44806</v>
      </c>
      <c r="AG3" s="12">
        <f>IF(MONTH(AG2+1)=MONTH(AG$2),AG2+1,"")</f>
        <v>44806</v>
      </c>
      <c r="AH3" s="11">
        <f t="shared" si="2"/>
        <v>44836</v>
      </c>
      <c r="AI3" s="12">
        <f>IF(MONTH(AI2+1)=MONTH(AI$2),AI2+1,"")</f>
        <v>44836</v>
      </c>
      <c r="AJ3" s="11">
        <f t="shared" si="2"/>
        <v>44867</v>
      </c>
      <c r="AK3" s="12">
        <f>IF(MONTH(AK2+1)=MONTH(AK$2),AK2+1,"")</f>
        <v>44867</v>
      </c>
      <c r="AL3" s="11">
        <f t="shared" si="2"/>
        <v>44897</v>
      </c>
      <c r="AM3" s="12">
        <f>IF(MONTH(AM2+1)=MONTH(AM$2),AM2+1,"")</f>
        <v>44897</v>
      </c>
      <c r="AO3" s="323"/>
      <c r="AP3" s="323"/>
      <c r="AQ3" s="308"/>
      <c r="AR3" s="308"/>
      <c r="AT3" s="308"/>
      <c r="AU3" s="308"/>
      <c r="AV3" s="308"/>
      <c r="AW3" s="308"/>
      <c r="AY3" s="162"/>
      <c r="AZ3" s="13" cm="1">
        <f t="array" ref="AZ3">IF($B$11="",ISERROR(MATCH(Q3,[1]Feiertage!$A$8:$A$19,0))*IF(OR(Q3&lt;$M$3,Q3&gt;$BU$36),0,INDEX($M$4:$N$10,WEEKDAY(Q3,2),(Q3&gt;=$M$3)*(Q3&lt;$N$3)+2*(Q3&gt;=$N$3)*(Q3&lt;=$BU$36))),ISERROR(MATCH(Q3,[1]Feiertage!$A$8:$A$19,0))*IF(OR(Q3&lt;$M$3,Q3&gt;$B$11),0,INDEX($M$4:$N$10,WEEKDAY(Q3,2),(Q3&gt;=$M$3)*(Q3&lt;$N$3)+2*(Q3&gt;=$N$3)*(Q3&lt;=$BU$36))))</f>
        <v>0</v>
      </c>
      <c r="BA3" s="83"/>
      <c r="BB3" s="13" cm="1">
        <f t="array" ref="BB3">IF($B$11="",ISERROR(MATCH(S3,[1]Feiertage!$A$8:$A$19,0))*IF(OR(S3&lt;$M$3,S3&gt;$BU$36),0,INDEX($M$4:$N$10,WEEKDAY(S3,2),(S3&gt;=$M$3)*(S3&lt;$N$3)+2*(S3&gt;=$N$3)*(S3&lt;=$BU$36))),ISERROR(MATCH(S3,[1]Feiertage!$A$8:$A$19,0))*IF(OR(S3&lt;$M$3,S3&gt;$B$11),0,INDEX($M$4:$N$10,WEEKDAY(S3,2),(S3&gt;=$M$3)*(S3&lt;$N$3)+2*(S3&gt;=$N$3)*(S3&lt;=$BU$36))))</f>
        <v>7</v>
      </c>
      <c r="BC3" s="83"/>
      <c r="BD3" s="13" cm="1">
        <f t="array" ref="BD3">IF($B$11="",ISERROR(MATCH(U3,[1]Feiertage!$A$8:$A$19,0))*IF(OR(U3&lt;$M$3,U3&gt;$BU$36),0,INDEX($M$4:$N$10,WEEKDAY(U3,2),(U3&gt;=$M$3)*(U3&lt;$N$3)+2*(U3&gt;=$N$3)*(U3&lt;=$BU$36))),ISERROR(MATCH(U3,[1]Feiertage!$A$8:$A$19,0))*IF(OR(U3&lt;$M$3,U3&gt;$B$11),0,INDEX($M$4:$N$10,WEEKDAY(U3,2),(U3&gt;=$M$3)*(U3&lt;$N$3)+2*(U3&gt;=$N$3)*(U3&lt;=$BU$36))))</f>
        <v>7</v>
      </c>
      <c r="BE3" s="83"/>
      <c r="BF3" s="13" cm="1">
        <f t="array" ref="BF3">IF($B$11="",ISERROR(MATCH(W3,[1]Feiertage!$A$8:$A$19,0))*IF(OR(W3&lt;$M$3,W3&gt;$BU$36),0,INDEX($M$4:$N$10,WEEKDAY(W3,2),(W3&gt;=$M$3)*(W3&lt;$N$3)+2*(W3&gt;=$N$3)*(W3&lt;=$BU$36))),ISERROR(MATCH(W3,[1]Feiertage!$A$8:$A$19,0))*IF(OR(W3&lt;$M$3,W3&gt;$B$11),0,INDEX($M$4:$N$10,WEEKDAY(W3,2),(W3&gt;=$M$3)*(W3&lt;$N$3)+2*(W3&gt;=$N$3)*(W3&lt;=$BU$36))))</f>
        <v>0</v>
      </c>
      <c r="BG3" s="83"/>
      <c r="BH3" s="13" cm="1">
        <f t="array" ref="BH3">IF($B$11="",ISERROR(MATCH(Y3,[1]Feiertage!$A$8:$A$19,0))*IF(OR(Y3&lt;$M$3,Y3&gt;$BU$36),0,INDEX($M$4:$N$10,WEEKDAY(Y3,2),(Y3&gt;=$M$3)*(Y3&lt;$N$3)+2*(Y3&gt;=$N$3)*(Y3&lt;=$BU$36))),ISERROR(MATCH(Y3,[1]Feiertage!$A$8:$A$19,0))*IF(OR(Y3&lt;$M$3,Y3&gt;$B$11),0,INDEX($M$4:$N$10,WEEKDAY(Y3,2),(Y3&gt;=$M$3)*(Y3&lt;$N$3)+2*(Y3&gt;=$N$3)*(Y3&lt;=$BU$36))))</f>
        <v>7</v>
      </c>
      <c r="BI3" s="83"/>
      <c r="BJ3" s="13" cm="1">
        <f t="array" ref="BJ3">IF($B$11="",ISERROR(MATCH(AA3,[1]Feiertage!$A$8:$A$19,0))*IF(OR(AA3&lt;$M$3,AA3&gt;$BU$36),0,INDEX($M$4:$N$10,WEEKDAY(AA3,2),(AA3&gt;=$M$3)*(AA3&lt;$N$3)+2*(AA3&gt;=$N$3)*(AA3&lt;=$BU$36))),ISERROR(MATCH(AA3,[1]Feiertage!$A$8:$A$19,0))*IF(OR(AA3&lt;$M$3,AA3&gt;$B$11),0,INDEX($M$4:$N$10,WEEKDAY(AA3,2),(AA3&gt;=$M$3)*(AA3&lt;$N$3)+2*(AA3&gt;=$N$3)*(AA3&lt;=$BU$36))))</f>
        <v>6</v>
      </c>
      <c r="BK3" s="83"/>
      <c r="BL3" s="13" cm="1">
        <f t="array" ref="BL3">IF($B$11="",ISERROR(MATCH(AC3,[1]Feiertage!$A$8:$A$19,0))*IF(OR(AC3&lt;$M$3,AC3&gt;$BU$36),0,INDEX($M$4:$N$10,WEEKDAY(AC3,2),(AC3&gt;=$M$3)*(AC3&lt;$N$3)+2*(AC3&gt;=$N$3)*(AC3&lt;=$BU$36))),ISERROR(MATCH(AC3,[1]Feiertage!$A$8:$A$19,0))*IF(OR(AC3&lt;$M$3,AC3&gt;$B$11),0,INDEX($M$4:$N$10,WEEKDAY(AC3,2),(AC3&gt;=$M$3)*(AC3&lt;$N$3)+2*(AC3&gt;=$N$3)*(AC3&lt;=$BU$36))))</f>
        <v>0</v>
      </c>
      <c r="BM3" s="83"/>
      <c r="BN3" s="13" cm="1">
        <f t="array" ref="BN3">IF($B$11="",ISERROR(MATCH(AE3,[1]Feiertage!$A$8:$A$19,0))*IF(OR(AE3&lt;$M$3,AE3&gt;$BU$36),0,INDEX($M$4:$N$10,WEEKDAY(AE3,2),(AE3&gt;=$M$3)*(AE3&lt;$N$3)+2*(AE3&gt;=$N$3)*(AE3&lt;=$BU$36))),ISERROR(MATCH(AE3,[1]Feiertage!$A$8:$A$19,0))*IF(OR(AE3&lt;$M$3,AE3&gt;$B$11),0,INDEX($M$4:$N$10,WEEKDAY(AE3,2),(AE3&gt;=$M$3)*(AE3&lt;$N$3)+2*(AE3&gt;=$N$3)*(AE3&lt;=$BU$36))))</f>
        <v>0</v>
      </c>
      <c r="BO3" s="83"/>
      <c r="BP3" s="13" cm="1">
        <f t="array" ref="BP3">IF($B$11="",ISERROR(MATCH(AG3,[1]Feiertage!$A$8:$A$19,0))*IF(OR(AG3&lt;$M$3,AG3&gt;$BU$36),0,INDEX($M$4:$N$10,WEEKDAY(AG3,2),(AG3&gt;=$M$3)*(AG3&lt;$N$3)+2*(AG3&gt;=$N$3)*(AG3&lt;=$BU$36))),ISERROR(MATCH(AG3,[1]Feiertage!$A$8:$A$19,0))*IF(OR(AG3&lt;$M$3,AG3&gt;$B$11),0,INDEX($M$4:$N$10,WEEKDAY(AG3,2),(AG3&gt;=$M$3)*(AG3&lt;$N$3)+2*(AG3&gt;=$N$3)*(AG3&lt;=$BU$36))))</f>
        <v>0</v>
      </c>
      <c r="BQ3" s="83"/>
      <c r="BR3" s="13" cm="1">
        <f t="array" ref="BR3">IF($B$11="",ISERROR(MATCH(AI3,[1]Feiertage!$A$8:$A$19,0))*IF(OR(AI3&lt;$M$3,AI3&gt;$BU$36),0,INDEX($M$4:$N$10,WEEKDAY(AI3,2),(AI3&gt;=$M$3)*(AI3&lt;$N$3)+2*(AI3&gt;=$N$3)*(AI3&lt;=$BU$36))),ISERROR(MATCH(AI3,[1]Feiertage!$A$8:$A$19,0))*IF(OR(AI3&lt;$M$3,AI3&gt;$B$11),0,INDEX($M$4:$N$10,WEEKDAY(AI3,2),(AI3&gt;=$M$3)*(AI3&lt;$N$3)+2*(AI3&gt;=$N$3)*(AI3&lt;=$BU$36))))</f>
        <v>0</v>
      </c>
      <c r="BS3" s="83"/>
      <c r="BT3" s="13" cm="1">
        <f t="array" ref="BT3">IF($B$11="",ISERROR(MATCH(AK3,[1]Feiertage!$A$8:$A$19,0))*IF(OR(AK3&lt;$M$3,AK3&gt;$BU$36),0,INDEX($M$4:$N$10,WEEKDAY(AK3,2),(AK3&gt;=$M$3)*(AK3&lt;$N$3)+2*(AK3&gt;=$N$3)*(AK3&lt;=$BU$36))),ISERROR(MATCH(AK3,[1]Feiertage!$A$8:$A$19,0))*IF(OR(AK3&lt;$M$3,AK3&gt;$B$11),0,INDEX($M$4:$N$10,WEEKDAY(AK3,2),(AK3&gt;=$M$3)*(AK3&lt;$N$3)+2*(AK3&gt;=$N$3)*(AK3&lt;=$BU$36))))</f>
        <v>0</v>
      </c>
      <c r="BU3" s="83"/>
      <c r="BV3" s="13" cm="1">
        <f t="array" ref="BV3">IF($B$11="",ISERROR(MATCH(AM3,[1]Feiertage!$A$8:$A$19,0))*IF(OR(AM3&lt;$M$3,AM3&gt;$BU$36),0,INDEX($M$4:$N$10,WEEKDAY(AM3,2),(AM3&gt;=$M$3)*(AM3&lt;$N$3)+2*(AM3&gt;=$N$3)*(AM3&lt;=$BU$36))),ISERROR(MATCH(AM3,[1]Feiertage!$A$8:$A$19,0))*IF(OR(AM3&lt;$M$3,AM3&gt;$B$11),0,INDEX($M$4:$N$10,WEEKDAY(AM3,2),(AM3&gt;=$M$3)*(AM3&lt;$N$3)+2*(AM3&gt;=$N$3)*(AM3&lt;=$BU$36))))</f>
        <v>0</v>
      </c>
      <c r="BW3" s="84"/>
      <c r="BZ3" s="162"/>
      <c r="CA3" s="13" cm="1">
        <f t="array" ref="CA3">IF($B$11="",ISERROR(MATCH(Q3,$AO$3:$AQ$3,0))*IF(OR(Q3&lt;$M$3,Q3&gt;$BU$36),0,INDEX($M$4:$N$10,WEEKDAY(Q3,2),(Q3&gt;=$M$3)*(Q3&lt;$N$3)+2*(Q3&gt;=$N$3)*(Q3&lt;=$BU$36))),ISERROR(MATCH(Q3,$AO$3:$AQ$3,0))*IF(OR(Q3&lt;$M$3,Q3&gt;$B$11),0,INDEX($M$4:$N$10,WEEKDAY(Q3,2),(Q3&gt;=$M$3)*(Q3&lt;$N$3)+2*(Q3&gt;=$N$3)*(Q3&lt;=$BU$36))))</f>
        <v>0</v>
      </c>
      <c r="CB3" s="83"/>
      <c r="CC3" s="13" cm="1">
        <f t="array" ref="CC3">IF($B$11="",ISERROR(MATCH(S3,$AO$3:$AQ$3,0))*IF(OR(S3&lt;$M$3,S3&gt;$BU$36),0,INDEX($M$4:$N$10,WEEKDAY(S3,2),(S3&gt;=$M$3)*(S3&lt;$N$3)+2*(S3&gt;=$N$3)*(S3&lt;=$BU$36))),ISERROR(MATCH(S3,$AO$3:$AQ$3,0))*IF(OR(S3&lt;$M$3,S3&gt;$B$11),0,INDEX($M$4:$N$10,WEEKDAY(S3,2),(S3&gt;=$M$3)*(S3&lt;$N$3)+2*(S3&gt;=$N$3)*(S3&lt;=$BU$36))))</f>
        <v>7</v>
      </c>
      <c r="CD3" s="83"/>
      <c r="CE3" s="13" cm="1">
        <f t="array" ref="CE3">IF($B$11="",ISERROR(MATCH(U3,$AO$3:$AQ$3,0))*IF(OR(U3&lt;$M$3,U3&gt;$BU$36),0,INDEX($M$4:$N$10,WEEKDAY(U3,2),(U3&gt;=$M$3)*(U3&lt;$N$3)+2*(U3&gt;=$N$3)*(U3&lt;=$BU$36))),ISERROR(MATCH(U3,$AO$3:$AQ$3,0))*IF(OR(U3&lt;$M$3,U3&gt;$B$11),0,INDEX($M$4:$N$10,WEEKDAY(U3,2),(U3&gt;=$M$3)*(U3&lt;$N$3)+2*(U3&gt;=$N$3)*(U3&lt;=$BU$36))))</f>
        <v>7</v>
      </c>
      <c r="CF3" s="83"/>
      <c r="CG3" s="13" cm="1">
        <f t="array" ref="CG3">IF($B$11="",ISERROR(MATCH(W3,$AO$3:$AQ$3,0))*IF(OR(W3&lt;$M$3,W3&gt;$BU$36),0,INDEX($M$4:$N$10,WEEKDAY(W3,2),(W3&gt;=$M$3)*(W3&lt;$N$3)+2*(W3&gt;=$N$3)*(W3&lt;=$BU$36))),ISERROR(MATCH(W3,$AO$3:$AQ$3,0))*IF(OR(W3&lt;$M$3,W3&gt;$B$11),0,INDEX($M$4:$N$10,WEEKDAY(W3,2),(W3&gt;=$M$3)*(W3&lt;$N$3)+2*(W3&gt;=$N$3)*(W3&lt;=$BU$36))))</f>
        <v>0</v>
      </c>
      <c r="CH3" s="83"/>
      <c r="CI3" s="13" cm="1">
        <f t="array" ref="CI3">IF($B$11="",ISERROR(MATCH(Y3,$AO$3:$AQ$3,0))*IF(OR(Y3&lt;$M$3,Y3&gt;$BU$36),0,INDEX($M$4:$N$10,WEEKDAY(Y3,2),(Y3&gt;=$M$3)*(Y3&lt;$N$3)+2*(Y3&gt;=$N$3)*(Y3&lt;=$BU$36))),ISERROR(MATCH(Y3,$AO$3:$AQ$3,0))*IF(OR(Y3&lt;$M$3,Y3&gt;$B$11),0,INDEX($M$4:$N$10,WEEKDAY(Y3,2),(Y3&gt;=$M$3)*(Y3&lt;$N$3)+2*(Y3&gt;=$N$3)*(Y3&lt;=$BU$36))))</f>
        <v>7</v>
      </c>
      <c r="CJ3" s="83"/>
      <c r="CK3" s="13" cm="1">
        <f t="array" ref="CK3">IF($B$11="",ISERROR(MATCH(AA3,$AO$3:$AQ$3,0))*IF(OR(AA3&lt;$M$3,AA3&gt;$BU$36),0,INDEX($M$4:$N$10,WEEKDAY(AA3,2),(AA3&gt;=$M$3)*(AA3&lt;$N$3)+2*(AA3&gt;=$N$3)*(AA3&lt;=$BU$36))),ISERROR(MATCH(AA3,$AO$3:$AQ$3,0))*IF(OR(AA3&lt;$M$3,AA3&gt;$B$11),0,INDEX($M$4:$N$10,WEEKDAY(AA3,2),(AA3&gt;=$M$3)*(AA3&lt;$N$3)+2*(AA3&gt;=$N$3)*(AA3&lt;=$BU$36))))</f>
        <v>6</v>
      </c>
      <c r="CL3" s="83"/>
      <c r="CM3" s="13" cm="1">
        <f t="array" ref="CM3">IF($B$11="",ISERROR(MATCH(AC3,$AO$3:$AQ$3,0))*IF(OR(AC3&lt;$M$3,AC3&gt;$BU$36),0,INDEX($M$4:$N$10,WEEKDAY(AC3,2),(AC3&gt;=$M$3)*(AC3&lt;$N$3)+2*(AC3&gt;=$N$3)*(AC3&lt;=$BU$36))),ISERROR(MATCH(AC3,$AO$3:$AQ$3,0))*IF(OR(AC3&lt;$M$3,AC3&gt;$B$11),0,INDEX($M$4:$N$10,WEEKDAY(AC3,2),(AC3&gt;=$M$3)*(AC3&lt;$N$3)+2*(AC3&gt;=$N$3)*(AC3&lt;=$BU$36))))</f>
        <v>0</v>
      </c>
      <c r="CN3" s="83"/>
      <c r="CO3" s="13" cm="1">
        <f t="array" ref="CO3">IF($B$11="",ISERROR(MATCH(AE3,$AO$3:$AQ$3,0))*IF(OR(AE3&lt;$M$3,AE3&gt;$BU$36),0,INDEX($M$4:$N$10,WEEKDAY(AE3,2),(AE3&gt;=$M$3)*(AE3&lt;$N$3)+2*(AE3&gt;=$N$3)*(AE3&lt;=$BU$36))),ISERROR(MATCH(AE3,$AO$3:$AQ$3,0))*IF(OR(AE3&lt;$M$3,AE3&gt;$B$11),0,INDEX($M$4:$N$10,WEEKDAY(AE3,2),(AE3&gt;=$M$3)*(AE3&lt;$N$3)+2*(AE3&gt;=$N$3)*(AE3&lt;=$BU$36))))</f>
        <v>0</v>
      </c>
      <c r="CP3" s="83"/>
      <c r="CQ3" s="13" cm="1">
        <f t="array" ref="CQ3">IF($B$11="",ISERROR(MATCH(AG3,$AO$3:$AQ$3,0))*IF(OR(AG3&lt;$M$3,AG3&gt;$BU$36),0,INDEX($M$4:$N$10,WEEKDAY(AG3,2),(AG3&gt;=$M$3)*(AG3&lt;$N$3)+2*(AG3&gt;=$N$3)*(AG3&lt;=$BU$36))),ISERROR(MATCH(AG3,$AO$3:$AQ$3,0))*IF(OR(AG3&lt;$M$3,AG3&gt;$B$11),0,INDEX($M$4:$N$10,WEEKDAY(AG3,2),(AG3&gt;=$M$3)*(AG3&lt;$N$3)+2*(AG3&gt;=$N$3)*(AG3&lt;=$BU$36))))</f>
        <v>0</v>
      </c>
      <c r="CR3" s="83"/>
      <c r="CS3" s="13" cm="1">
        <f t="array" ref="CS3">IF($B$11="",ISERROR(MATCH(AI3,$AO$3:$AQ$3,0))*IF(OR(AI3&lt;$M$3,AI3&gt;$BU$36),0,INDEX($M$4:$N$10,WEEKDAY(AI3,2),(AI3&gt;=$M$3)*(AI3&lt;$N$3)+2*(AI3&gt;=$N$3)*(AI3&lt;=$BU$36))),ISERROR(MATCH(AI3,$AO$3:$AQ$3,0))*IF(OR(AI3&lt;$M$3,AI3&gt;$BU$36),0,INDEX($M$4:$N$10,WEEKDAY(AI3,2),(AI3&gt;=$M$3)*(AI3&lt;$N$3)+2*(AI3&gt;=$N$3)*(AI3&lt;=$BU$36))))</f>
        <v>0</v>
      </c>
      <c r="CT3" s="83"/>
      <c r="CU3" s="13" cm="1">
        <f t="array" ref="CU3">IF($B$11="",ISERROR(MATCH(AK3,$AO$3:$AQ$3,0))*IF(OR(AK3&lt;$M$3,AK3&gt;$BU$36),0,INDEX($M$4:$N$10,WEEKDAY(AK3,2),(AK3&gt;=$M$3)*(AK3&lt;$N$3)+2*(AK3&gt;=$N$3)*(AK3&lt;=$BU$36))),ISERROR(MATCH(AK3,$AO$3:$AQ$3,0))*IF(OR(AK3&lt;$M$3,AK3&gt;$B$11),0,INDEX($M$4:$N$10,WEEKDAY(AK3,2),(AK3&gt;=$M$3)*(AK3&lt;$N$3)+2*(AK3&gt;=$N$3)*(AK3&lt;=$BU$36))))</f>
        <v>0</v>
      </c>
      <c r="CV3" s="83"/>
      <c r="CW3" s="13" cm="1">
        <f t="array" ref="CW3">IF($B$11="",ISERROR(MATCH(AM3,$AO$3:$AQ$3,0))*IF(OR(AM3&lt;$M$3,AM3&gt;$BU$36),0,INDEX($M$4:$N$10,WEEKDAY(AM3,2),(AM3&gt;=$M$3)*(AM3&lt;$N$3)+2*(AM3&gt;=$N$3)*(AM3&lt;=$BU$36))),ISERROR(MATCH(AM3,$AO$3:$AQ$3,0))*IF(OR(AM3&lt;$M$3,AM3&gt;$B$11),0,INDEX($M$4:$N$10,WEEKDAY(AM3,2),(AM3&gt;=$M$3)*(AM3&lt;$N$3)+2*(AM3&gt;=$N$3)*(AM3&lt;=$BU$36))))</f>
        <v>0</v>
      </c>
      <c r="CX3" s="84"/>
    </row>
    <row r="4" spans="1:102" ht="14.45" customHeight="1" x14ac:dyDescent="0.25">
      <c r="A4" s="90" t="s">
        <v>39</v>
      </c>
      <c r="B4" s="364">
        <v>44531</v>
      </c>
      <c r="C4" s="364"/>
      <c r="D4" s="119">
        <v>2100</v>
      </c>
      <c r="E4" s="119"/>
      <c r="F4" s="79"/>
      <c r="G4" s="16"/>
      <c r="H4" s="361"/>
      <c r="I4" s="361"/>
      <c r="K4" s="346" t="s">
        <v>40</v>
      </c>
      <c r="L4" s="347"/>
      <c r="M4" s="17">
        <v>7</v>
      </c>
      <c r="N4" s="18">
        <v>6</v>
      </c>
      <c r="P4" s="11">
        <f t="shared" si="1"/>
        <v>44564</v>
      </c>
      <c r="Q4" s="12">
        <f t="shared" ref="Q4:AM15" si="3">IF(MONTH(Q3+1)=MONTH(Q$2),Q3+1,"")</f>
        <v>44564</v>
      </c>
      <c r="R4" s="11">
        <f t="shared" si="3"/>
        <v>44595</v>
      </c>
      <c r="S4" s="12">
        <f t="shared" si="3"/>
        <v>44595</v>
      </c>
      <c r="T4" s="11">
        <f t="shared" si="3"/>
        <v>44623</v>
      </c>
      <c r="U4" s="12">
        <f t="shared" si="3"/>
        <v>44623</v>
      </c>
      <c r="V4" s="11">
        <f t="shared" si="3"/>
        <v>44654</v>
      </c>
      <c r="W4" s="12">
        <f t="shared" si="3"/>
        <v>44654</v>
      </c>
      <c r="X4" s="11">
        <f t="shared" si="3"/>
        <v>44684</v>
      </c>
      <c r="Y4" s="12">
        <f t="shared" si="3"/>
        <v>44684</v>
      </c>
      <c r="Z4" s="11">
        <f t="shared" si="3"/>
        <v>44715</v>
      </c>
      <c r="AA4" s="12">
        <f t="shared" si="3"/>
        <v>44715</v>
      </c>
      <c r="AB4" s="11">
        <f t="shared" si="3"/>
        <v>44745</v>
      </c>
      <c r="AC4" s="12">
        <f t="shared" si="3"/>
        <v>44745</v>
      </c>
      <c r="AD4" s="11">
        <f t="shared" si="3"/>
        <v>44776</v>
      </c>
      <c r="AE4" s="12">
        <f t="shared" si="3"/>
        <v>44776</v>
      </c>
      <c r="AF4" s="11">
        <f t="shared" si="3"/>
        <v>44807</v>
      </c>
      <c r="AG4" s="12">
        <f t="shared" si="3"/>
        <v>44807</v>
      </c>
      <c r="AH4" s="11">
        <f t="shared" si="3"/>
        <v>44837</v>
      </c>
      <c r="AI4" s="12">
        <f t="shared" si="3"/>
        <v>44837</v>
      </c>
      <c r="AJ4" s="11">
        <f t="shared" si="3"/>
        <v>44868</v>
      </c>
      <c r="AK4" s="12">
        <f t="shared" si="3"/>
        <v>44868</v>
      </c>
      <c r="AL4" s="11">
        <f t="shared" si="3"/>
        <v>44898</v>
      </c>
      <c r="AM4" s="12">
        <f t="shared" si="3"/>
        <v>44898</v>
      </c>
      <c r="AO4" s="322"/>
      <c r="AP4" s="322"/>
      <c r="AQ4" s="303"/>
      <c r="AR4" s="303"/>
      <c r="AT4" s="303"/>
      <c r="AU4" s="303"/>
      <c r="AV4" s="303"/>
      <c r="AW4" s="303"/>
      <c r="AY4" s="162"/>
      <c r="AZ4" s="13" cm="1">
        <f t="array" ref="AZ4">IF($B$11="",ISERROR(MATCH(Q4,[1]Feiertage!$A$8:$A$19,0))*IF(OR(Q4&lt;$M$3,Q4&gt;$BU$36),0,INDEX($M$4:$N$10,WEEKDAY(Q4,2),(Q4&gt;=$M$3)*(Q4&lt;$N$3)+2*(Q4&gt;=$N$3)*(Q4&lt;=$BU$36))),ISERROR(MATCH(Q4,[1]Feiertage!$A$8:$A$19,0))*IF(OR(Q4&lt;$M$3,Q4&gt;$B$11),0,INDEX($M$4:$N$10,WEEKDAY(Q4,2),(Q4&gt;=$M$3)*(Q4&lt;$N$3)+2*(Q4&gt;=$N$3)*(Q4&lt;=$BU$36))))</f>
        <v>7</v>
      </c>
      <c r="BA4" s="83"/>
      <c r="BB4" s="13" cm="1">
        <f t="array" ref="BB4">IF($B$11="",ISERROR(MATCH(S4,[1]Feiertage!$A$8:$A$19,0))*IF(OR(S4&lt;$M$3,S4&gt;$BU$36),0,INDEX($M$4:$N$10,WEEKDAY(S4,2),(S4&gt;=$M$3)*(S4&lt;$N$3)+2*(S4&gt;=$N$3)*(S4&lt;=$BU$36))),ISERROR(MATCH(S4,[1]Feiertage!$A$8:$A$19,0))*IF(OR(S4&lt;$M$3,S4&gt;$B$11),0,INDEX($M$4:$N$10,WEEKDAY(S4,2),(S4&gt;=$M$3)*(S4&lt;$N$3)+2*(S4&gt;=$N$3)*(S4&lt;=$BU$36))))</f>
        <v>7</v>
      </c>
      <c r="BC4" s="83"/>
      <c r="BD4" s="13" cm="1">
        <f t="array" ref="BD4">IF($B$11="",ISERROR(MATCH(U4,[1]Feiertage!$A$8:$A$19,0))*IF(OR(U4&lt;$M$3,U4&gt;$BU$36),0,INDEX($M$4:$N$10,WEEKDAY(U4,2),(U4&gt;=$M$3)*(U4&lt;$N$3)+2*(U4&gt;=$N$3)*(U4&lt;=$BU$36))),ISERROR(MATCH(U4,[1]Feiertage!$A$8:$A$19,0))*IF(OR(U4&lt;$M$3,U4&gt;$B$11),0,INDEX($M$4:$N$10,WEEKDAY(U4,2),(U4&gt;=$M$3)*(U4&lt;$N$3)+2*(U4&gt;=$N$3)*(U4&lt;=$BU$36))))</f>
        <v>7</v>
      </c>
      <c r="BE4" s="83"/>
      <c r="BF4" s="13" cm="1">
        <f t="array" ref="BF4">IF($B$11="",ISERROR(MATCH(W4,[1]Feiertage!$A$8:$A$19,0))*IF(OR(W4&lt;$M$3,W4&gt;$BU$36),0,INDEX($M$4:$N$10,WEEKDAY(W4,2),(W4&gt;=$M$3)*(W4&lt;$N$3)+2*(W4&gt;=$N$3)*(W4&lt;=$BU$36))),ISERROR(MATCH(W4,[1]Feiertage!$A$8:$A$19,0))*IF(OR(W4&lt;$M$3,W4&gt;$B$11),0,INDEX($M$4:$N$10,WEEKDAY(W4,2),(W4&gt;=$M$3)*(W4&lt;$N$3)+2*(W4&gt;=$N$3)*(W4&lt;=$BU$36))))</f>
        <v>0</v>
      </c>
      <c r="BG4" s="83"/>
      <c r="BH4" s="13" cm="1">
        <f t="array" ref="BH4">IF($B$11="",ISERROR(MATCH(Y4,[1]Feiertage!$A$8:$A$19,0))*IF(OR(Y4&lt;$M$3,Y4&gt;$BU$36),0,INDEX($M$4:$N$10,WEEKDAY(Y4,2),(Y4&gt;=$M$3)*(Y4&lt;$N$3)+2*(Y4&gt;=$N$3)*(Y4&lt;=$BU$36))),ISERROR(MATCH(Y4,[1]Feiertage!$A$8:$A$19,0))*IF(OR(Y4&lt;$M$3,Y4&gt;$B$11),0,INDEX($M$4:$N$10,WEEKDAY(Y4,2),(Y4&gt;=$M$3)*(Y4&lt;$N$3)+2*(Y4&gt;=$N$3)*(Y4&lt;=$BU$36))))</f>
        <v>7</v>
      </c>
      <c r="BI4" s="83"/>
      <c r="BJ4" s="13" cm="1">
        <f t="array" ref="BJ4">IF($B$11="",ISERROR(MATCH(AA4,[1]Feiertage!$A$8:$A$19,0))*IF(OR(AA4&lt;$M$3,AA4&gt;$BU$36),0,INDEX($M$4:$N$10,WEEKDAY(AA4,2),(AA4&gt;=$M$3)*(AA4&lt;$N$3)+2*(AA4&gt;=$N$3)*(AA4&lt;=$BU$36))),ISERROR(MATCH(AA4,[1]Feiertage!$A$8:$A$19,0))*IF(OR(AA4&lt;$M$3,AA4&gt;$B$11),0,INDEX($M$4:$N$10,WEEKDAY(AA4,2),(AA4&gt;=$M$3)*(AA4&lt;$N$3)+2*(AA4&gt;=$N$3)*(AA4&lt;=$BU$36))))</f>
        <v>6</v>
      </c>
      <c r="BK4" s="83"/>
      <c r="BL4" s="13" cm="1">
        <f t="array" ref="BL4">IF($B$11="",ISERROR(MATCH(AC4,[1]Feiertage!$A$8:$A$19,0))*IF(OR(AC4&lt;$M$3,AC4&gt;$BU$36),0,INDEX($M$4:$N$10,WEEKDAY(AC4,2),(AC4&gt;=$M$3)*(AC4&lt;$N$3)+2*(AC4&gt;=$N$3)*(AC4&lt;=$BU$36))),ISERROR(MATCH(AC4,[1]Feiertage!$A$8:$A$19,0))*IF(OR(AC4&lt;$M$3,AC4&gt;$B$11),0,INDEX($M$4:$N$10,WEEKDAY(AC4,2),(AC4&gt;=$M$3)*(AC4&lt;$N$3)+2*(AC4&gt;=$N$3)*(AC4&lt;=$BU$36))))</f>
        <v>0</v>
      </c>
      <c r="BM4" s="83"/>
      <c r="BN4" s="13" cm="1">
        <f t="array" ref="BN4">IF($B$11="",ISERROR(MATCH(AE4,[1]Feiertage!$A$8:$A$19,0))*IF(OR(AE4&lt;$M$3,AE4&gt;$BU$36),0,INDEX($M$4:$N$10,WEEKDAY(AE4,2),(AE4&gt;=$M$3)*(AE4&lt;$N$3)+2*(AE4&gt;=$N$3)*(AE4&lt;=$BU$36))),ISERROR(MATCH(AE4,[1]Feiertage!$A$8:$A$19,0))*IF(OR(AE4&lt;$M$3,AE4&gt;$B$11),0,INDEX($M$4:$N$10,WEEKDAY(AE4,2),(AE4&gt;=$M$3)*(AE4&lt;$N$3)+2*(AE4&gt;=$N$3)*(AE4&lt;=$BU$36))))</f>
        <v>0</v>
      </c>
      <c r="BO4" s="83"/>
      <c r="BP4" s="13" cm="1">
        <f t="array" ref="BP4">IF($B$11="",ISERROR(MATCH(AG4,[1]Feiertage!$A$8:$A$19,0))*IF(OR(AG4&lt;$M$3,AG4&gt;$BU$36),0,INDEX($M$4:$N$10,WEEKDAY(AG4,2),(AG4&gt;=$M$3)*(AG4&lt;$N$3)+2*(AG4&gt;=$N$3)*(AG4&lt;=$BU$36))),ISERROR(MATCH(AG4,[1]Feiertage!$A$8:$A$19,0))*IF(OR(AG4&lt;$M$3,AG4&gt;$B$11),0,INDEX($M$4:$N$10,WEEKDAY(AG4,2),(AG4&gt;=$M$3)*(AG4&lt;$N$3)+2*(AG4&gt;=$N$3)*(AG4&lt;=$BU$36))))</f>
        <v>0</v>
      </c>
      <c r="BQ4" s="83"/>
      <c r="BR4" s="13" cm="1">
        <f t="array" ref="BR4">IF($B$11="",ISERROR(MATCH(AI4,[1]Feiertage!$A$8:$A$19,0))*IF(OR(AI4&lt;$M$3,AI4&gt;$BU$36),0,INDEX($M$4:$N$10,WEEKDAY(AI4,2),(AI4&gt;=$M$3)*(AI4&lt;$N$3)+2*(AI4&gt;=$N$3)*(AI4&lt;=$BU$36))),ISERROR(MATCH(AI4,[1]Feiertage!$A$8:$A$19,0))*IF(OR(AI4&lt;$M$3,AI4&gt;$B$11),0,INDEX($M$4:$N$10,WEEKDAY(AI4,2),(AI4&gt;=$M$3)*(AI4&lt;$N$3)+2*(AI4&gt;=$N$3)*(AI4&lt;=$BU$36))))</f>
        <v>0</v>
      </c>
      <c r="BS4" s="83"/>
      <c r="BT4" s="13" cm="1">
        <f t="array" ref="BT4">IF($B$11="",ISERROR(MATCH(AK4,[1]Feiertage!$A$8:$A$19,0))*IF(OR(AK4&lt;$M$3,AK4&gt;$BU$36),0,INDEX($M$4:$N$10,WEEKDAY(AK4,2),(AK4&gt;=$M$3)*(AK4&lt;$N$3)+2*(AK4&gt;=$N$3)*(AK4&lt;=$BU$36))),ISERROR(MATCH(AK4,[1]Feiertage!$A$8:$A$19,0))*IF(OR(AK4&lt;$M$3,AK4&gt;$B$11),0,INDEX($M$4:$N$10,WEEKDAY(AK4,2),(AK4&gt;=$M$3)*(AK4&lt;$N$3)+2*(AK4&gt;=$N$3)*(AK4&lt;=$BU$36))))</f>
        <v>0</v>
      </c>
      <c r="BU4" s="83"/>
      <c r="BV4" s="13" cm="1">
        <f t="array" ref="BV4">IF($B$11="",ISERROR(MATCH(AM4,[1]Feiertage!$A$8:$A$19,0))*IF(OR(AM4&lt;$M$3,AM4&gt;$BU$36),0,INDEX($M$4:$N$10,WEEKDAY(AM4,2),(AM4&gt;=$M$3)*(AM4&lt;$N$3)+2*(AM4&gt;=$N$3)*(AM4&lt;=$BU$36))),ISERROR(MATCH(AM4,[1]Feiertage!$A$8:$A$19,0))*IF(OR(AM4&lt;$M$3,AM4&gt;$B$11),0,INDEX($M$4:$N$10,WEEKDAY(AM4,2),(AM4&gt;=$M$3)*(AM4&lt;$N$3)+2*(AM4&gt;=$N$3)*(AM4&lt;=$BU$36))))</f>
        <v>0</v>
      </c>
      <c r="BW4" s="84"/>
      <c r="BZ4" s="162"/>
      <c r="CA4" s="13" cm="1">
        <f t="array" ref="CA4">IF($B$11="",ISERROR(MATCH(Q4,$AO$3:$AQ$3,0))*IF(OR(Q4&lt;$M$3,Q4&gt;$BU$36),0,INDEX($M$4:$N$10,WEEKDAY(Q4,2),(Q4&gt;=$M$3)*(Q4&lt;$N$3)+2*(Q4&gt;=$N$3)*(Q4&lt;=$BU$36))),ISERROR(MATCH(Q4,$AO$3:$AQ$3,0))*IF(OR(Q4&lt;$M$3,Q4&gt;$B$11),0,INDEX($M$4:$N$10,WEEKDAY(Q4,2),(Q4&gt;=$M$3)*(Q4&lt;$N$3)+2*(Q4&gt;=$N$3)*(Q4&lt;=$BU$36))))</f>
        <v>7</v>
      </c>
      <c r="CB4" s="83"/>
      <c r="CC4" s="13" cm="1">
        <f t="array" ref="CC4">IF($B$11="",ISERROR(MATCH(S4,$AO$3:$AQ$3,0))*IF(OR(S4&lt;$M$3,S4&gt;$BU$36),0,INDEX($M$4:$N$10,WEEKDAY(S4,2),(S4&gt;=$M$3)*(S4&lt;$N$3)+2*(S4&gt;=$N$3)*(S4&lt;=$BU$36))),ISERROR(MATCH(S4,$AO$3:$AQ$3,0))*IF(OR(S4&lt;$M$3,S4&gt;$B$11),0,INDEX($M$4:$N$10,WEEKDAY(S4,2),(S4&gt;=$M$3)*(S4&lt;$N$3)+2*(S4&gt;=$N$3)*(S4&lt;=$BU$36))))</f>
        <v>7</v>
      </c>
      <c r="CD4" s="83"/>
      <c r="CE4" s="13" cm="1">
        <f t="array" ref="CE4">IF($B$11="",ISERROR(MATCH(U4,$AO$3:$AQ$3,0))*IF(OR(U4&lt;$M$3,U4&gt;$BU$36),0,INDEX($M$4:$N$10,WEEKDAY(U4,2),(U4&gt;=$M$3)*(U4&lt;$N$3)+2*(U4&gt;=$N$3)*(U4&lt;=$BU$36))),ISERROR(MATCH(U4,$AO$3:$AQ$3,0))*IF(OR(U4&lt;$M$3,U4&gt;$B$11),0,INDEX($M$4:$N$10,WEEKDAY(U4,2),(U4&gt;=$M$3)*(U4&lt;$N$3)+2*(U4&gt;=$N$3)*(U4&lt;=$BU$36))))</f>
        <v>7</v>
      </c>
      <c r="CF4" s="83"/>
      <c r="CG4" s="13" cm="1">
        <f t="array" ref="CG4">IF($B$11="",ISERROR(MATCH(W4,$AO$3:$AQ$3,0))*IF(OR(W4&lt;$M$3,W4&gt;$BU$36),0,INDEX($M$4:$N$10,WEEKDAY(W4,2),(W4&gt;=$M$3)*(W4&lt;$N$3)+2*(W4&gt;=$N$3)*(W4&lt;=$BU$36))),ISERROR(MATCH(W4,$AO$3:$AQ$3,0))*IF(OR(W4&lt;$M$3,W4&gt;$B$11),0,INDEX($M$4:$N$10,WEEKDAY(W4,2),(W4&gt;=$M$3)*(W4&lt;$N$3)+2*(W4&gt;=$N$3)*(W4&lt;=$BU$36))))</f>
        <v>0</v>
      </c>
      <c r="CH4" s="83"/>
      <c r="CI4" s="13" cm="1">
        <f t="array" ref="CI4">IF($B$11="",ISERROR(MATCH(Y4,$AO$3:$AQ$3,0))*IF(OR(Y4&lt;$M$3,Y4&gt;$BU$36),0,INDEX($M$4:$N$10,WEEKDAY(Y4,2),(Y4&gt;=$M$3)*(Y4&lt;$N$3)+2*(Y4&gt;=$N$3)*(Y4&lt;=$BU$36))),ISERROR(MATCH(Y4,$AO$3:$AQ$3,0))*IF(OR(Y4&lt;$M$3,Y4&gt;$B$11),0,INDEX($M$4:$N$10,WEEKDAY(Y4,2),(Y4&gt;=$M$3)*(Y4&lt;$N$3)+2*(Y4&gt;=$N$3)*(Y4&lt;=$BU$36))))</f>
        <v>7</v>
      </c>
      <c r="CJ4" s="83"/>
      <c r="CK4" s="13" cm="1">
        <f t="array" ref="CK4">IF($B$11="",ISERROR(MATCH(AA4,$AO$3:$AQ$3,0))*IF(OR(AA4&lt;$M$3,AA4&gt;$BU$36),0,INDEX($M$4:$N$10,WEEKDAY(AA4,2),(AA4&gt;=$M$3)*(AA4&lt;$N$3)+2*(AA4&gt;=$N$3)*(AA4&lt;=$BU$36))),ISERROR(MATCH(AA4,$AO$3:$AQ$3,0))*IF(OR(AA4&lt;$M$3,AA4&gt;$B$11),0,INDEX($M$4:$N$10,WEEKDAY(AA4,2),(AA4&gt;=$M$3)*(AA4&lt;$N$3)+2*(AA4&gt;=$N$3)*(AA4&lt;=$BU$36))))</f>
        <v>6</v>
      </c>
      <c r="CL4" s="83"/>
      <c r="CM4" s="13" cm="1">
        <f t="array" ref="CM4">IF($B$11="",ISERROR(MATCH(AC4,$AO$3:$AQ$3,0))*IF(OR(AC4&lt;$M$3,AC4&gt;$BU$36),0,INDEX($M$4:$N$10,WEEKDAY(AC4,2),(AC4&gt;=$M$3)*(AC4&lt;$N$3)+2*(AC4&gt;=$N$3)*(AC4&lt;=$BU$36))),ISERROR(MATCH(AC4,$AO$3:$AQ$3,0))*IF(OR(AC4&lt;$M$3,AC4&gt;$B$11),0,INDEX($M$4:$N$10,WEEKDAY(AC4,2),(AC4&gt;=$M$3)*(AC4&lt;$N$3)+2*(AC4&gt;=$N$3)*(AC4&lt;=$BU$36))))</f>
        <v>0</v>
      </c>
      <c r="CN4" s="83"/>
      <c r="CO4" s="13" cm="1">
        <f t="array" ref="CO4">IF($B$11="",ISERROR(MATCH(AE4,$AO$3:$AQ$3,0))*IF(OR(AE4&lt;$M$3,AE4&gt;$BU$36),0,INDEX($M$4:$N$10,WEEKDAY(AE4,2),(AE4&gt;=$M$3)*(AE4&lt;$N$3)+2*(AE4&gt;=$N$3)*(AE4&lt;=$BU$36))),ISERROR(MATCH(AE4,$AO$3:$AQ$3,0))*IF(OR(AE4&lt;$M$3,AE4&gt;$B$11),0,INDEX($M$4:$N$10,WEEKDAY(AE4,2),(AE4&gt;=$M$3)*(AE4&lt;$N$3)+2*(AE4&gt;=$N$3)*(AE4&lt;=$BU$36))))</f>
        <v>0</v>
      </c>
      <c r="CP4" s="83"/>
      <c r="CQ4" s="13" cm="1">
        <f t="array" ref="CQ4">IF($B$11="",ISERROR(MATCH(AG4,$AO$3:$AQ$3,0))*IF(OR(AG4&lt;$M$3,AG4&gt;$BU$36),0,INDEX($M$4:$N$10,WEEKDAY(AG4,2),(AG4&gt;=$M$3)*(AG4&lt;$N$3)+2*(AG4&gt;=$N$3)*(AG4&lt;=$BU$36))),ISERROR(MATCH(AG4,$AO$3:$AQ$3,0))*IF(OR(AG4&lt;$M$3,AG4&gt;$B$11),0,INDEX($M$4:$N$10,WEEKDAY(AG4,2),(AG4&gt;=$M$3)*(AG4&lt;$N$3)+2*(AG4&gt;=$N$3)*(AG4&lt;=$BU$36))))</f>
        <v>0</v>
      </c>
      <c r="CR4" s="83"/>
      <c r="CS4" s="13" cm="1">
        <f t="array" ref="CS4">IF($B$11="",ISERROR(MATCH(AI4,$AO$3:$AQ$3,0))*IF(OR(AI4&lt;$M$3,AI4&gt;$BU$36),0,INDEX($M$4:$N$10,WEEKDAY(AI4,2),(AI4&gt;=$M$3)*(AI4&lt;$N$3)+2*(AI4&gt;=$N$3)*(AI4&lt;=$BU$36))),ISERROR(MATCH(AI4,$AO$3:$AQ$3,0))*IF(OR(AI4&lt;$M$3,AI4&gt;$BU$36),0,INDEX($M$4:$N$10,WEEKDAY(AI4,2),(AI4&gt;=$M$3)*(AI4&lt;$N$3)+2*(AI4&gt;=$N$3)*(AI4&lt;=$BU$36))))</f>
        <v>0</v>
      </c>
      <c r="CT4" s="83"/>
      <c r="CU4" s="13" cm="1">
        <f t="array" ref="CU4">IF($B$11="",ISERROR(MATCH(AK4,$AO$3:$AQ$3,0))*IF(OR(AK4&lt;$M$3,AK4&gt;$BU$36),0,INDEX($M$4:$N$10,WEEKDAY(AK4,2),(AK4&gt;=$M$3)*(AK4&lt;$N$3)+2*(AK4&gt;=$N$3)*(AK4&lt;=$BU$36))),ISERROR(MATCH(AK4,$AO$3:$AQ$3,0))*IF(OR(AK4&lt;$M$3,AK4&gt;$B$11),0,INDEX($M$4:$N$10,WEEKDAY(AK4,2),(AK4&gt;=$M$3)*(AK4&lt;$N$3)+2*(AK4&gt;=$N$3)*(AK4&lt;=$BU$36))))</f>
        <v>0</v>
      </c>
      <c r="CV4" s="83"/>
      <c r="CW4" s="13" cm="1">
        <f t="array" ref="CW4">IF($B$11="",ISERROR(MATCH(AM4,$AO$3:$AQ$3,0))*IF(OR(AM4&lt;$M$3,AM4&gt;$BU$36),0,INDEX($M$4:$N$10,WEEKDAY(AM4,2),(AM4&gt;=$M$3)*(AM4&lt;$N$3)+2*(AM4&gt;=$N$3)*(AM4&lt;=$BU$36))),ISERROR(MATCH(AM4,$AO$3:$AQ$3,0))*IF(OR(AM4&lt;$M$3,AM4&gt;$B$11),0,INDEX($M$4:$N$10,WEEKDAY(AM4,2),(AM4&gt;=$M$3)*(AM4&lt;$N$3)+2*(AM4&gt;=$N$3)*(AM4&lt;=$BU$36))))</f>
        <v>0</v>
      </c>
      <c r="CX4" s="84"/>
    </row>
    <row r="5" spans="1:102" ht="14.45" customHeight="1" x14ac:dyDescent="0.25">
      <c r="A5" s="90" t="s">
        <v>39</v>
      </c>
      <c r="B5" s="364">
        <v>44713</v>
      </c>
      <c r="C5" s="364"/>
      <c r="D5" s="119">
        <v>1820</v>
      </c>
      <c r="E5" s="119"/>
      <c r="F5" s="79"/>
      <c r="G5" s="16"/>
      <c r="H5" s="361"/>
      <c r="I5" s="361"/>
      <c r="K5" s="356" t="s">
        <v>41</v>
      </c>
      <c r="L5" s="357"/>
      <c r="M5" s="17">
        <v>7</v>
      </c>
      <c r="N5" s="18">
        <v>6</v>
      </c>
      <c r="P5" s="11">
        <f t="shared" si="1"/>
        <v>44565</v>
      </c>
      <c r="Q5" s="12">
        <f t="shared" si="3"/>
        <v>44565</v>
      </c>
      <c r="R5" s="11">
        <f t="shared" si="3"/>
        <v>44596</v>
      </c>
      <c r="S5" s="12">
        <f t="shared" si="3"/>
        <v>44596</v>
      </c>
      <c r="T5" s="11">
        <f t="shared" si="3"/>
        <v>44624</v>
      </c>
      <c r="U5" s="12">
        <f t="shared" si="3"/>
        <v>44624</v>
      </c>
      <c r="V5" s="11">
        <f t="shared" si="3"/>
        <v>44655</v>
      </c>
      <c r="W5" s="12">
        <f t="shared" si="3"/>
        <v>44655</v>
      </c>
      <c r="X5" s="11">
        <f t="shared" si="3"/>
        <v>44685</v>
      </c>
      <c r="Y5" s="12">
        <f t="shared" si="3"/>
        <v>44685</v>
      </c>
      <c r="Z5" s="11">
        <f t="shared" si="3"/>
        <v>44716</v>
      </c>
      <c r="AA5" s="12">
        <f t="shared" si="3"/>
        <v>44716</v>
      </c>
      <c r="AB5" s="11">
        <f t="shared" si="3"/>
        <v>44746</v>
      </c>
      <c r="AC5" s="12">
        <f t="shared" si="3"/>
        <v>44746</v>
      </c>
      <c r="AD5" s="11">
        <f t="shared" si="3"/>
        <v>44777</v>
      </c>
      <c r="AE5" s="12">
        <f t="shared" si="3"/>
        <v>44777</v>
      </c>
      <c r="AF5" s="11">
        <f t="shared" si="3"/>
        <v>44808</v>
      </c>
      <c r="AG5" s="12">
        <f t="shared" si="3"/>
        <v>44808</v>
      </c>
      <c r="AH5" s="11">
        <f t="shared" si="3"/>
        <v>44838</v>
      </c>
      <c r="AI5" s="12">
        <f t="shared" si="3"/>
        <v>44838</v>
      </c>
      <c r="AJ5" s="11">
        <f t="shared" si="3"/>
        <v>44869</v>
      </c>
      <c r="AK5" s="12">
        <f t="shared" si="3"/>
        <v>44869</v>
      </c>
      <c r="AL5" s="11">
        <f t="shared" si="3"/>
        <v>44899</v>
      </c>
      <c r="AM5" s="12">
        <f t="shared" si="3"/>
        <v>44899</v>
      </c>
      <c r="AO5" s="323"/>
      <c r="AP5" s="323"/>
      <c r="AQ5" s="308"/>
      <c r="AR5" s="308"/>
      <c r="AT5" s="308"/>
      <c r="AU5" s="308"/>
      <c r="AV5" s="308"/>
      <c r="AW5" s="308"/>
      <c r="AY5" s="162"/>
      <c r="AZ5" s="13" cm="1">
        <f t="array" ref="AZ5">IF($B$11="",ISERROR(MATCH(Q5,[1]Feiertage!$A$8:$A$19,0))*IF(OR(Q5&lt;$M$3,Q5&gt;$BU$36),0,INDEX($M$4:$N$10,WEEKDAY(Q5,2),(Q5&gt;=$M$3)*(Q5&lt;$N$3)+2*(Q5&gt;=$N$3)*(Q5&lt;=$BU$36))),ISERROR(MATCH(Q5,[1]Feiertage!$A$8:$A$19,0))*IF(OR(Q5&lt;$M$3,Q5&gt;$B$11),0,INDEX($M$4:$N$10,WEEKDAY(Q5,2),(Q5&gt;=$M$3)*(Q5&lt;$N$3)+2*(Q5&gt;=$N$3)*(Q5&lt;=$BU$36))))</f>
        <v>7</v>
      </c>
      <c r="BA5" s="83"/>
      <c r="BB5" s="13" cm="1">
        <f t="array" ref="BB5">IF($B$11="",ISERROR(MATCH(S5,[1]Feiertage!$A$8:$A$19,0))*IF(OR(S5&lt;$M$3,S5&gt;$BU$36),0,INDEX($M$4:$N$10,WEEKDAY(S5,2),(S5&gt;=$M$3)*(S5&lt;$N$3)+2*(S5&gt;=$N$3)*(S5&lt;=$BU$36))),ISERROR(MATCH(S5,[1]Feiertage!$A$8:$A$19,0))*IF(OR(S5&lt;$M$3,S5&gt;$B$11),0,INDEX($M$4:$N$10,WEEKDAY(S5,2),(S5&gt;=$M$3)*(S5&lt;$N$3)+2*(S5&gt;=$N$3)*(S5&lt;=$BU$36))))</f>
        <v>7</v>
      </c>
      <c r="BC5" s="83"/>
      <c r="BD5" s="13" cm="1">
        <f t="array" ref="BD5">IF($B$11="",ISERROR(MATCH(U5,[1]Feiertage!$A$8:$A$19,0))*IF(OR(U5&lt;$M$3,U5&gt;$BU$36),0,INDEX($M$4:$N$10,WEEKDAY(U5,2),(U5&gt;=$M$3)*(U5&lt;$N$3)+2*(U5&gt;=$N$3)*(U5&lt;=$BU$36))),ISERROR(MATCH(U5,[1]Feiertage!$A$8:$A$19,0))*IF(OR(U5&lt;$M$3,U5&gt;$B$11),0,INDEX($M$4:$N$10,WEEKDAY(U5,2),(U5&gt;=$M$3)*(U5&lt;$N$3)+2*(U5&gt;=$N$3)*(U5&lt;=$BU$36))))</f>
        <v>7</v>
      </c>
      <c r="BE5" s="83"/>
      <c r="BF5" s="13" cm="1">
        <f t="array" ref="BF5">IF($B$11="",ISERROR(MATCH(W5,[1]Feiertage!$A$8:$A$19,0))*IF(OR(W5&lt;$M$3,W5&gt;$BU$36),0,INDEX($M$4:$N$10,WEEKDAY(W5,2),(W5&gt;=$M$3)*(W5&lt;$N$3)+2*(W5&gt;=$N$3)*(W5&lt;=$BU$36))),ISERROR(MATCH(W5,[1]Feiertage!$A$8:$A$19,0))*IF(OR(W5&lt;$M$3,W5&gt;$B$11),0,INDEX($M$4:$N$10,WEEKDAY(W5,2),(W5&gt;=$M$3)*(W5&lt;$N$3)+2*(W5&gt;=$N$3)*(W5&lt;=$BU$36))))</f>
        <v>7</v>
      </c>
      <c r="BG5" s="83"/>
      <c r="BH5" s="13" cm="1">
        <f t="array" ref="BH5">IF($B$11="",ISERROR(MATCH(Y5,[1]Feiertage!$A$8:$A$19,0))*IF(OR(Y5&lt;$M$3,Y5&gt;$BU$36),0,INDEX($M$4:$N$10,WEEKDAY(Y5,2),(Y5&gt;=$M$3)*(Y5&lt;$N$3)+2*(Y5&gt;=$N$3)*(Y5&lt;=$BU$36))),ISERROR(MATCH(Y5,[1]Feiertage!$A$8:$A$19,0))*IF(OR(Y5&lt;$M$3,Y5&gt;$B$11),0,INDEX($M$4:$N$10,WEEKDAY(Y5,2),(Y5&gt;=$M$3)*(Y5&lt;$N$3)+2*(Y5&gt;=$N$3)*(Y5&lt;=$BU$36))))</f>
        <v>7</v>
      </c>
      <c r="BI5" s="83"/>
      <c r="BJ5" s="13" cm="1">
        <f t="array" ref="BJ5">IF($B$11="",ISERROR(MATCH(AA5,[1]Feiertage!$A$8:$A$19,0))*IF(OR(AA5&lt;$M$3,AA5&gt;$BU$36),0,INDEX($M$4:$N$10,WEEKDAY(AA5,2),(AA5&gt;=$M$3)*(AA5&lt;$N$3)+2*(AA5&gt;=$N$3)*(AA5&lt;=$BU$36))),ISERROR(MATCH(AA5,[1]Feiertage!$A$8:$A$19,0))*IF(OR(AA5&lt;$M$3,AA5&gt;$B$11),0,INDEX($M$4:$N$10,WEEKDAY(AA5,2),(AA5&gt;=$M$3)*(AA5&lt;$N$3)+2*(AA5&gt;=$N$3)*(AA5&lt;=$BU$36))))</f>
        <v>0</v>
      </c>
      <c r="BK5" s="83"/>
      <c r="BL5" s="13" cm="1">
        <f t="array" ref="BL5">IF($B$11="",ISERROR(MATCH(AC5,[1]Feiertage!$A$8:$A$19,0))*IF(OR(AC5&lt;$M$3,AC5&gt;$BU$36),0,INDEX($M$4:$N$10,WEEKDAY(AC5,2),(AC5&gt;=$M$3)*(AC5&lt;$N$3)+2*(AC5&gt;=$N$3)*(AC5&lt;=$BU$36))),ISERROR(MATCH(AC5,[1]Feiertage!$A$8:$A$19,0))*IF(OR(AC5&lt;$M$3,AC5&gt;$B$11),0,INDEX($M$4:$N$10,WEEKDAY(AC5,2),(AC5&gt;=$M$3)*(AC5&lt;$N$3)+2*(AC5&gt;=$N$3)*(AC5&lt;=$BU$36))))</f>
        <v>6</v>
      </c>
      <c r="BM5" s="83"/>
      <c r="BN5" s="13" cm="1">
        <f t="array" ref="BN5">IF($B$11="",ISERROR(MATCH(AE5,[1]Feiertage!$A$8:$A$19,0))*IF(OR(AE5&lt;$M$3,AE5&gt;$BU$36),0,INDEX($M$4:$N$10,WEEKDAY(AE5,2),(AE5&gt;=$M$3)*(AE5&lt;$N$3)+2*(AE5&gt;=$N$3)*(AE5&lt;=$BU$36))),ISERROR(MATCH(AE5,[1]Feiertage!$A$8:$A$19,0))*IF(OR(AE5&lt;$M$3,AE5&gt;$B$11),0,INDEX($M$4:$N$10,WEEKDAY(AE5,2),(AE5&gt;=$M$3)*(AE5&lt;$N$3)+2*(AE5&gt;=$N$3)*(AE5&lt;=$BU$36))))</f>
        <v>0</v>
      </c>
      <c r="BO5" s="83"/>
      <c r="BP5" s="13" cm="1">
        <f t="array" ref="BP5">IF($B$11="",ISERROR(MATCH(AG5,[1]Feiertage!$A$8:$A$19,0))*IF(OR(AG5&lt;$M$3,AG5&gt;$BU$36),0,INDEX($M$4:$N$10,WEEKDAY(AG5,2),(AG5&gt;=$M$3)*(AG5&lt;$N$3)+2*(AG5&gt;=$N$3)*(AG5&lt;=$BU$36))),ISERROR(MATCH(AG5,[1]Feiertage!$A$8:$A$19,0))*IF(OR(AG5&lt;$M$3,AG5&gt;$B$11),0,INDEX($M$4:$N$10,WEEKDAY(AG5,2),(AG5&gt;=$M$3)*(AG5&lt;$N$3)+2*(AG5&gt;=$N$3)*(AG5&lt;=$BU$36))))</f>
        <v>0</v>
      </c>
      <c r="BQ5" s="83"/>
      <c r="BR5" s="13" cm="1">
        <f t="array" ref="BR5">IF($B$11="",ISERROR(MATCH(AI5,[1]Feiertage!$A$8:$A$19,0))*IF(OR(AI5&lt;$M$3,AI5&gt;$BU$36),0,INDEX($M$4:$N$10,WEEKDAY(AI5,2),(AI5&gt;=$M$3)*(AI5&lt;$N$3)+2*(AI5&gt;=$N$3)*(AI5&lt;=$BU$36))),ISERROR(MATCH(AI5,[1]Feiertage!$A$8:$A$19,0))*IF(OR(AI5&lt;$M$3,AI5&gt;$B$11),0,INDEX($M$4:$N$10,WEEKDAY(AI5,2),(AI5&gt;=$M$3)*(AI5&lt;$N$3)+2*(AI5&gt;=$N$3)*(AI5&lt;=$BU$36))))</f>
        <v>0</v>
      </c>
      <c r="BS5" s="83"/>
      <c r="BT5" s="13" cm="1">
        <f t="array" ref="BT5">IF($B$11="",ISERROR(MATCH(AK5,[1]Feiertage!$A$8:$A$19,0))*IF(OR(AK5&lt;$M$3,AK5&gt;$BU$36),0,INDEX($M$4:$N$10,WEEKDAY(AK5,2),(AK5&gt;=$M$3)*(AK5&lt;$N$3)+2*(AK5&gt;=$N$3)*(AK5&lt;=$BU$36))),ISERROR(MATCH(AK5,[1]Feiertage!$A$8:$A$19,0))*IF(OR(AK5&lt;$M$3,AK5&gt;$B$11),0,INDEX($M$4:$N$10,WEEKDAY(AK5,2),(AK5&gt;=$M$3)*(AK5&lt;$N$3)+2*(AK5&gt;=$N$3)*(AK5&lt;=$BU$36))))</f>
        <v>0</v>
      </c>
      <c r="BU5" s="83"/>
      <c r="BV5" s="13" cm="1">
        <f t="array" ref="BV5">IF($B$11="",ISERROR(MATCH(AM5,[1]Feiertage!$A$8:$A$19,0))*IF(OR(AM5&lt;$M$3,AM5&gt;$BU$36),0,INDEX($M$4:$N$10,WEEKDAY(AM5,2),(AM5&gt;=$M$3)*(AM5&lt;$N$3)+2*(AM5&gt;=$N$3)*(AM5&lt;=$BU$36))),ISERROR(MATCH(AM5,[1]Feiertage!$A$8:$A$19,0))*IF(OR(AM5&lt;$M$3,AM5&gt;$B$11),0,INDEX($M$4:$N$10,WEEKDAY(AM5,2),(AM5&gt;=$M$3)*(AM5&lt;$N$3)+2*(AM5&gt;=$N$3)*(AM5&lt;=$BU$36))))</f>
        <v>0</v>
      </c>
      <c r="BW5" s="84"/>
      <c r="BZ5" s="162"/>
      <c r="CA5" s="13" cm="1">
        <f t="array" ref="CA5">IF($B$11="",ISERROR(MATCH(Q5,$AO$3:$AQ$3,0))*IF(OR(Q5&lt;$M$3,Q5&gt;$BU$36),0,INDEX($M$4:$N$10,WEEKDAY(Q5,2),(Q5&gt;=$M$3)*(Q5&lt;$N$3)+2*(Q5&gt;=$N$3)*(Q5&lt;=$BU$36))),ISERROR(MATCH(Q5,$AO$3:$AQ$3,0))*IF(OR(Q5&lt;$M$3,Q5&gt;$B$11),0,INDEX($M$4:$N$10,WEEKDAY(Q5,2),(Q5&gt;=$M$3)*(Q5&lt;$N$3)+2*(Q5&gt;=$N$3)*(Q5&lt;=$BU$36))))</f>
        <v>7</v>
      </c>
      <c r="CB5" s="83"/>
      <c r="CC5" s="13" cm="1">
        <f t="array" ref="CC5">IF($B$11="",ISERROR(MATCH(S5,$AO$3:$AQ$3,0))*IF(OR(S5&lt;$M$3,S5&gt;$BU$36),0,INDEX($M$4:$N$10,WEEKDAY(S5,2),(S5&gt;=$M$3)*(S5&lt;$N$3)+2*(S5&gt;=$N$3)*(S5&lt;=$BU$36))),ISERROR(MATCH(S5,$AO$3:$AQ$3,0))*IF(OR(S5&lt;$M$3,S5&gt;$B$11),0,INDEX($M$4:$N$10,WEEKDAY(S5,2),(S5&gt;=$M$3)*(S5&lt;$N$3)+2*(S5&gt;=$N$3)*(S5&lt;=$BU$36))))</f>
        <v>7</v>
      </c>
      <c r="CD5" s="83"/>
      <c r="CE5" s="13" cm="1">
        <f t="array" ref="CE5">IF($B$11="",ISERROR(MATCH(U5,$AO$3:$AQ$3,0))*IF(OR(U5&lt;$M$3,U5&gt;$BU$36),0,INDEX($M$4:$N$10,WEEKDAY(U5,2),(U5&gt;=$M$3)*(U5&lt;$N$3)+2*(U5&gt;=$N$3)*(U5&lt;=$BU$36))),ISERROR(MATCH(U5,$AO$3:$AQ$3,0))*IF(OR(U5&lt;$M$3,U5&gt;$B$11),0,INDEX($M$4:$N$10,WEEKDAY(U5,2),(U5&gt;=$M$3)*(U5&lt;$N$3)+2*(U5&gt;=$N$3)*(U5&lt;=$BU$36))))</f>
        <v>7</v>
      </c>
      <c r="CF5" s="83"/>
      <c r="CG5" s="13" cm="1">
        <f t="array" ref="CG5">IF($B$11="",ISERROR(MATCH(W5,$AO$3:$AQ$3,0))*IF(OR(W5&lt;$M$3,W5&gt;$BU$36),0,INDEX($M$4:$N$10,WEEKDAY(W5,2),(W5&gt;=$M$3)*(W5&lt;$N$3)+2*(W5&gt;=$N$3)*(W5&lt;=$BU$36))),ISERROR(MATCH(W5,$AO$3:$AQ$3,0))*IF(OR(W5&lt;$M$3,W5&gt;$B$11),0,INDEX($M$4:$N$10,WEEKDAY(W5,2),(W5&gt;=$M$3)*(W5&lt;$N$3)+2*(W5&gt;=$N$3)*(W5&lt;=$BU$36))))</f>
        <v>7</v>
      </c>
      <c r="CH5" s="83"/>
      <c r="CI5" s="13" cm="1">
        <f t="array" ref="CI5">IF($B$11="",ISERROR(MATCH(Y5,$AO$3:$AQ$3,0))*IF(OR(Y5&lt;$M$3,Y5&gt;$BU$36),0,INDEX($M$4:$N$10,WEEKDAY(Y5,2),(Y5&gt;=$M$3)*(Y5&lt;$N$3)+2*(Y5&gt;=$N$3)*(Y5&lt;=$BU$36))),ISERROR(MATCH(Y5,$AO$3:$AQ$3,0))*IF(OR(Y5&lt;$M$3,Y5&gt;$B$11),0,INDEX($M$4:$N$10,WEEKDAY(Y5,2),(Y5&gt;=$M$3)*(Y5&lt;$N$3)+2*(Y5&gt;=$N$3)*(Y5&lt;=$BU$36))))</f>
        <v>7</v>
      </c>
      <c r="CJ5" s="83"/>
      <c r="CK5" s="13" cm="1">
        <f t="array" ref="CK5">IF($B$11="",ISERROR(MATCH(AA5,$AO$3:$AQ$3,0))*IF(OR(AA5&lt;$M$3,AA5&gt;$BU$36),0,INDEX($M$4:$N$10,WEEKDAY(AA5,2),(AA5&gt;=$M$3)*(AA5&lt;$N$3)+2*(AA5&gt;=$N$3)*(AA5&lt;=$BU$36))),ISERROR(MATCH(AA5,$AO$3:$AQ$3,0))*IF(OR(AA5&lt;$M$3,AA5&gt;$B$11),0,INDEX($M$4:$N$10,WEEKDAY(AA5,2),(AA5&gt;=$M$3)*(AA5&lt;$N$3)+2*(AA5&gt;=$N$3)*(AA5&lt;=$BU$36))))</f>
        <v>0</v>
      </c>
      <c r="CL5" s="83"/>
      <c r="CM5" s="13" cm="1">
        <f t="array" ref="CM5">IF($B$11="",ISERROR(MATCH(AC5,$AO$3:$AQ$3,0))*IF(OR(AC5&lt;$M$3,AC5&gt;$BU$36),0,INDEX($M$4:$N$10,WEEKDAY(AC5,2),(AC5&gt;=$M$3)*(AC5&lt;$N$3)+2*(AC5&gt;=$N$3)*(AC5&lt;=$BU$36))),ISERROR(MATCH(AC5,$AO$3:$AQ$3,0))*IF(OR(AC5&lt;$M$3,AC5&gt;$B$11),0,INDEX($M$4:$N$10,WEEKDAY(AC5,2),(AC5&gt;=$M$3)*(AC5&lt;$N$3)+2*(AC5&gt;=$N$3)*(AC5&lt;=$BU$36))))</f>
        <v>6</v>
      </c>
      <c r="CN5" s="83"/>
      <c r="CO5" s="13" cm="1">
        <f t="array" ref="CO5">IF($B$11="",ISERROR(MATCH(AE5,$AO$3:$AQ$3,0))*IF(OR(AE5&lt;$M$3,AE5&gt;$BU$36),0,INDEX($M$4:$N$10,WEEKDAY(AE5,2),(AE5&gt;=$M$3)*(AE5&lt;$N$3)+2*(AE5&gt;=$N$3)*(AE5&lt;=$BU$36))),ISERROR(MATCH(AE5,$AO$3:$AQ$3,0))*IF(OR(AE5&lt;$M$3,AE5&gt;$B$11),0,INDEX($M$4:$N$10,WEEKDAY(AE5,2),(AE5&gt;=$M$3)*(AE5&lt;$N$3)+2*(AE5&gt;=$N$3)*(AE5&lt;=$BU$36))))</f>
        <v>0</v>
      </c>
      <c r="CP5" s="83"/>
      <c r="CQ5" s="13" cm="1">
        <f t="array" ref="CQ5">IF($B$11="",ISERROR(MATCH(AG5,$AO$3:$AQ$3,0))*IF(OR(AG5&lt;$M$3,AG5&gt;$BU$36),0,INDEX($M$4:$N$10,WEEKDAY(AG5,2),(AG5&gt;=$M$3)*(AG5&lt;$N$3)+2*(AG5&gt;=$N$3)*(AG5&lt;=$BU$36))),ISERROR(MATCH(AG5,$AO$3:$AQ$3,0))*IF(OR(AG5&lt;$M$3,AG5&gt;$B$11),0,INDEX($M$4:$N$10,WEEKDAY(AG5,2),(AG5&gt;=$M$3)*(AG5&lt;$N$3)+2*(AG5&gt;=$N$3)*(AG5&lt;=$BU$36))))</f>
        <v>0</v>
      </c>
      <c r="CR5" s="83"/>
      <c r="CS5" s="13" cm="1">
        <f t="array" ref="CS5">IF($B$11="",ISERROR(MATCH(AI5,$AO$3:$AQ$3,0))*IF(OR(AI5&lt;$M$3,AI5&gt;$BU$36),0,INDEX($M$4:$N$10,WEEKDAY(AI5,2),(AI5&gt;=$M$3)*(AI5&lt;$N$3)+2*(AI5&gt;=$N$3)*(AI5&lt;=$BU$36))),ISERROR(MATCH(AI5,$AO$3:$AQ$3,0))*IF(OR(AI5&lt;$M$3,AI5&gt;$BU$36),0,INDEX($M$4:$N$10,WEEKDAY(AI5,2),(AI5&gt;=$M$3)*(AI5&lt;$N$3)+2*(AI5&gt;=$N$3)*(AI5&lt;=$BU$36))))</f>
        <v>0</v>
      </c>
      <c r="CT5" s="83"/>
      <c r="CU5" s="13" cm="1">
        <f t="array" ref="CU5">IF($B$11="",ISERROR(MATCH(AK5,$AO$3:$AQ$3,0))*IF(OR(AK5&lt;$M$3,AK5&gt;$BU$36),0,INDEX($M$4:$N$10,WEEKDAY(AK5,2),(AK5&gt;=$M$3)*(AK5&lt;$N$3)+2*(AK5&gt;=$N$3)*(AK5&lt;=$BU$36))),ISERROR(MATCH(AK5,$AO$3:$AQ$3,0))*IF(OR(AK5&lt;$M$3,AK5&gt;$B$11),0,INDEX($M$4:$N$10,WEEKDAY(AK5,2),(AK5&gt;=$M$3)*(AK5&lt;$N$3)+2*(AK5&gt;=$N$3)*(AK5&lt;=$BU$36))))</f>
        <v>0</v>
      </c>
      <c r="CV5" s="83"/>
      <c r="CW5" s="13" cm="1">
        <f t="array" ref="CW5">IF($B$11="",ISERROR(MATCH(AM5,$AO$3:$AQ$3,0))*IF(OR(AM5&lt;$M$3,AM5&gt;$BU$36),0,INDEX($M$4:$N$10,WEEKDAY(AM5,2),(AM5&gt;=$M$3)*(AM5&lt;$N$3)+2*(AM5&gt;=$N$3)*(AM5&lt;=$BU$36))),ISERROR(MATCH(AM5,$AO$3:$AQ$3,0))*IF(OR(AM5&lt;$M$3,AM5&gt;$B$11),0,INDEX($M$4:$N$10,WEEKDAY(AM5,2),(AM5&gt;=$M$3)*(AM5&lt;$N$3)+2*(AM5&gt;=$N$3)*(AM5&lt;=$BU$36))))</f>
        <v>0</v>
      </c>
      <c r="CX5" s="84"/>
    </row>
    <row r="6" spans="1:102" ht="14.45" customHeight="1" x14ac:dyDescent="0.25">
      <c r="A6" s="90" t="s">
        <v>42</v>
      </c>
      <c r="B6" s="342"/>
      <c r="C6" s="342"/>
      <c r="D6" s="361"/>
      <c r="E6" s="361"/>
      <c r="F6" s="79"/>
      <c r="G6" s="19"/>
      <c r="H6" s="379"/>
      <c r="I6" s="379"/>
      <c r="K6" s="346" t="s">
        <v>43</v>
      </c>
      <c r="L6" s="347"/>
      <c r="M6" s="17">
        <v>7</v>
      </c>
      <c r="N6" s="18">
        <v>6</v>
      </c>
      <c r="P6" s="11">
        <f t="shared" si="1"/>
        <v>44566</v>
      </c>
      <c r="Q6" s="12">
        <f t="shared" si="3"/>
        <v>44566</v>
      </c>
      <c r="R6" s="11">
        <f t="shared" si="3"/>
        <v>44597</v>
      </c>
      <c r="S6" s="12">
        <f t="shared" si="3"/>
        <v>44597</v>
      </c>
      <c r="T6" s="11">
        <f t="shared" si="3"/>
        <v>44625</v>
      </c>
      <c r="U6" s="12">
        <f t="shared" si="3"/>
        <v>44625</v>
      </c>
      <c r="V6" s="11">
        <f t="shared" si="3"/>
        <v>44656</v>
      </c>
      <c r="W6" s="12">
        <f t="shared" si="3"/>
        <v>44656</v>
      </c>
      <c r="X6" s="11">
        <f t="shared" si="3"/>
        <v>44686</v>
      </c>
      <c r="Y6" s="12">
        <f t="shared" si="3"/>
        <v>44686</v>
      </c>
      <c r="Z6" s="11">
        <f t="shared" si="3"/>
        <v>44717</v>
      </c>
      <c r="AA6" s="12">
        <f t="shared" si="3"/>
        <v>44717</v>
      </c>
      <c r="AB6" s="11">
        <f t="shared" si="3"/>
        <v>44747</v>
      </c>
      <c r="AC6" s="12">
        <f t="shared" si="3"/>
        <v>44747</v>
      </c>
      <c r="AD6" s="11">
        <f t="shared" si="3"/>
        <v>44778</v>
      </c>
      <c r="AE6" s="12">
        <f t="shared" si="3"/>
        <v>44778</v>
      </c>
      <c r="AF6" s="11">
        <f t="shared" si="3"/>
        <v>44809</v>
      </c>
      <c r="AG6" s="12">
        <f t="shared" si="3"/>
        <v>44809</v>
      </c>
      <c r="AH6" s="11">
        <f t="shared" si="3"/>
        <v>44839</v>
      </c>
      <c r="AI6" s="12">
        <f t="shared" si="3"/>
        <v>44839</v>
      </c>
      <c r="AJ6" s="11">
        <f t="shared" si="3"/>
        <v>44870</v>
      </c>
      <c r="AK6" s="12">
        <f t="shared" si="3"/>
        <v>44870</v>
      </c>
      <c r="AL6" s="11">
        <f t="shared" si="3"/>
        <v>44900</v>
      </c>
      <c r="AM6" s="12">
        <f t="shared" si="3"/>
        <v>44900</v>
      </c>
      <c r="AO6" s="322"/>
      <c r="AP6" s="322"/>
      <c r="AQ6" s="303"/>
      <c r="AR6" s="303"/>
      <c r="AT6" s="303"/>
      <c r="AU6" s="303"/>
      <c r="AV6" s="303"/>
      <c r="AW6" s="303"/>
      <c r="AY6" s="162"/>
      <c r="AZ6" s="13" cm="1">
        <f t="array" ref="AZ6">IF($B$11="",ISERROR(MATCH(Q6,[1]Feiertage!$A$8:$A$19,0))*IF(OR(Q6&lt;$M$3,Q6&gt;$BU$36),0,INDEX($M$4:$N$10,WEEKDAY(Q6,2),(Q6&gt;=$M$3)*(Q6&lt;$N$3)+2*(Q6&gt;=$N$3)*(Q6&lt;=$BU$36))),ISERROR(MATCH(Q6,[1]Feiertage!$A$8:$A$19,0))*IF(OR(Q6&lt;$M$3,Q6&gt;$B$11),0,INDEX($M$4:$N$10,WEEKDAY(Q6,2),(Q6&gt;=$M$3)*(Q6&lt;$N$3)+2*(Q6&gt;=$N$3)*(Q6&lt;=$BU$36))))</f>
        <v>7</v>
      </c>
      <c r="BA6" s="83"/>
      <c r="BB6" s="13" cm="1">
        <f t="array" ref="BB6">IF($B$11="",ISERROR(MATCH(S6,[1]Feiertage!$A$8:$A$19,0))*IF(OR(S6&lt;$M$3,S6&gt;$BU$36),0,INDEX($M$4:$N$10,WEEKDAY(S6,2),(S6&gt;=$M$3)*(S6&lt;$N$3)+2*(S6&gt;=$N$3)*(S6&lt;=$BU$36))),ISERROR(MATCH(S6,[1]Feiertage!$A$8:$A$19,0))*IF(OR(S6&lt;$M$3,S6&gt;$B$11),0,INDEX($M$4:$N$10,WEEKDAY(S6,2),(S6&gt;=$M$3)*(S6&lt;$N$3)+2*(S6&gt;=$N$3)*(S6&lt;=$BU$36))))</f>
        <v>0</v>
      </c>
      <c r="BC6" s="83"/>
      <c r="BD6" s="13" cm="1">
        <f t="array" ref="BD6">IF($B$11="",ISERROR(MATCH(U6,[1]Feiertage!$A$8:$A$19,0))*IF(OR(U6&lt;$M$3,U6&gt;$BU$36),0,INDEX($M$4:$N$10,WEEKDAY(U6,2),(U6&gt;=$M$3)*(U6&lt;$N$3)+2*(U6&gt;=$N$3)*(U6&lt;=$BU$36))),ISERROR(MATCH(U6,[1]Feiertage!$A$8:$A$19,0))*IF(OR(U6&lt;$M$3,U6&gt;$B$11),0,INDEX($M$4:$N$10,WEEKDAY(U6,2),(U6&gt;=$M$3)*(U6&lt;$N$3)+2*(U6&gt;=$N$3)*(U6&lt;=$BU$36))))</f>
        <v>0</v>
      </c>
      <c r="BE6" s="83"/>
      <c r="BF6" s="13" cm="1">
        <f t="array" ref="BF6">IF($B$11="",ISERROR(MATCH(W6,[1]Feiertage!$A$8:$A$19,0))*IF(OR(W6&lt;$M$3,W6&gt;$BU$36),0,INDEX($M$4:$N$10,WEEKDAY(W6,2),(W6&gt;=$M$3)*(W6&lt;$N$3)+2*(W6&gt;=$N$3)*(W6&lt;=$BU$36))),ISERROR(MATCH(W6,[1]Feiertage!$A$8:$A$19,0))*IF(OR(W6&lt;$M$3,W6&gt;$B$11),0,INDEX($M$4:$N$10,WEEKDAY(W6,2),(W6&gt;=$M$3)*(W6&lt;$N$3)+2*(W6&gt;=$N$3)*(W6&lt;=$BU$36))))</f>
        <v>7</v>
      </c>
      <c r="BG6" s="83"/>
      <c r="BH6" s="13" cm="1">
        <f t="array" ref="BH6">IF($B$11="",ISERROR(MATCH(Y6,[1]Feiertage!$A$8:$A$19,0))*IF(OR(Y6&lt;$M$3,Y6&gt;$BU$36),0,INDEX($M$4:$N$10,WEEKDAY(Y6,2),(Y6&gt;=$M$3)*(Y6&lt;$N$3)+2*(Y6&gt;=$N$3)*(Y6&lt;=$BU$36))),ISERROR(MATCH(Y6,[1]Feiertage!$A$8:$A$19,0))*IF(OR(Y6&lt;$M$3,Y6&gt;$B$11),0,INDEX($M$4:$N$10,WEEKDAY(Y6,2),(Y6&gt;=$M$3)*(Y6&lt;$N$3)+2*(Y6&gt;=$N$3)*(Y6&lt;=$BU$36))))</f>
        <v>7</v>
      </c>
      <c r="BI6" s="83"/>
      <c r="BJ6" s="13" cm="1">
        <f t="array" ref="BJ6">IF($B$11="",ISERROR(MATCH(AA6,[1]Feiertage!$A$8:$A$19,0))*IF(OR(AA6&lt;$M$3,AA6&gt;$BU$36),0,INDEX($M$4:$N$10,WEEKDAY(AA6,2),(AA6&gt;=$M$3)*(AA6&lt;$N$3)+2*(AA6&gt;=$N$3)*(AA6&lt;=$BU$36))),ISERROR(MATCH(AA6,[1]Feiertage!$A$8:$A$19,0))*IF(OR(AA6&lt;$M$3,AA6&gt;$B$11),0,INDEX($M$4:$N$10,WEEKDAY(AA6,2),(AA6&gt;=$M$3)*(AA6&lt;$N$3)+2*(AA6&gt;=$N$3)*(AA6&lt;=$BU$36))))</f>
        <v>0</v>
      </c>
      <c r="BK6" s="83"/>
      <c r="BL6" s="13" cm="1">
        <f t="array" ref="BL6">IF($B$11="",ISERROR(MATCH(AC6,[1]Feiertage!$A$8:$A$19,0))*IF(OR(AC6&lt;$M$3,AC6&gt;$BU$36),0,INDEX($M$4:$N$10,WEEKDAY(AC6,2),(AC6&gt;=$M$3)*(AC6&lt;$N$3)+2*(AC6&gt;=$N$3)*(AC6&lt;=$BU$36))),ISERROR(MATCH(AC6,[1]Feiertage!$A$8:$A$19,0))*IF(OR(AC6&lt;$M$3,AC6&gt;$B$11),0,INDEX($M$4:$N$10,WEEKDAY(AC6,2),(AC6&gt;=$M$3)*(AC6&lt;$N$3)+2*(AC6&gt;=$N$3)*(AC6&lt;=$BU$36))))</f>
        <v>6</v>
      </c>
      <c r="BM6" s="83"/>
      <c r="BN6" s="13" cm="1">
        <f t="array" ref="BN6">IF($B$11="",ISERROR(MATCH(AE6,[1]Feiertage!$A$8:$A$19,0))*IF(OR(AE6&lt;$M$3,AE6&gt;$BU$36),0,INDEX($M$4:$N$10,WEEKDAY(AE6,2),(AE6&gt;=$M$3)*(AE6&lt;$N$3)+2*(AE6&gt;=$N$3)*(AE6&lt;=$BU$36))),ISERROR(MATCH(AE6,[1]Feiertage!$A$8:$A$19,0))*IF(OR(AE6&lt;$M$3,AE6&gt;$B$11),0,INDEX($M$4:$N$10,WEEKDAY(AE6,2),(AE6&gt;=$M$3)*(AE6&lt;$N$3)+2*(AE6&gt;=$N$3)*(AE6&lt;=$BU$36))))</f>
        <v>0</v>
      </c>
      <c r="BO6" s="83"/>
      <c r="BP6" s="13" cm="1">
        <f t="array" ref="BP6">IF($B$11="",ISERROR(MATCH(AG6,[1]Feiertage!$A$8:$A$19,0))*IF(OR(AG6&lt;$M$3,AG6&gt;$BU$36),0,INDEX($M$4:$N$10,WEEKDAY(AG6,2),(AG6&gt;=$M$3)*(AG6&lt;$N$3)+2*(AG6&gt;=$N$3)*(AG6&lt;=$BU$36))),ISERROR(MATCH(AG6,[1]Feiertage!$A$8:$A$19,0))*IF(OR(AG6&lt;$M$3,AG6&gt;$B$11),0,INDEX($M$4:$N$10,WEEKDAY(AG6,2),(AG6&gt;=$M$3)*(AG6&lt;$N$3)+2*(AG6&gt;=$N$3)*(AG6&lt;=$BU$36))))</f>
        <v>0</v>
      </c>
      <c r="BQ6" s="83"/>
      <c r="BR6" s="13" cm="1">
        <f t="array" ref="BR6">IF($B$11="",ISERROR(MATCH(AI6,[1]Feiertage!$A$8:$A$19,0))*IF(OR(AI6&lt;$M$3,AI6&gt;$BU$36),0,INDEX($M$4:$N$10,WEEKDAY(AI6,2),(AI6&gt;=$M$3)*(AI6&lt;$N$3)+2*(AI6&gt;=$N$3)*(AI6&lt;=$BU$36))),ISERROR(MATCH(AI6,[1]Feiertage!$A$8:$A$19,0))*IF(OR(AI6&lt;$M$3,AI6&gt;$B$11),0,INDEX($M$4:$N$10,WEEKDAY(AI6,2),(AI6&gt;=$M$3)*(AI6&lt;$N$3)+2*(AI6&gt;=$N$3)*(AI6&lt;=$BU$36))))</f>
        <v>0</v>
      </c>
      <c r="BS6" s="83"/>
      <c r="BT6" s="13" cm="1">
        <f t="array" ref="BT6">IF($B$11="",ISERROR(MATCH(AK6,[1]Feiertage!$A$8:$A$19,0))*IF(OR(AK6&lt;$M$3,AK6&gt;$BU$36),0,INDEX($M$4:$N$10,WEEKDAY(AK6,2),(AK6&gt;=$M$3)*(AK6&lt;$N$3)+2*(AK6&gt;=$N$3)*(AK6&lt;=$BU$36))),ISERROR(MATCH(AK6,[1]Feiertage!$A$8:$A$19,0))*IF(OR(AK6&lt;$M$3,AK6&gt;$B$11),0,INDEX($M$4:$N$10,WEEKDAY(AK6,2),(AK6&gt;=$M$3)*(AK6&lt;$N$3)+2*(AK6&gt;=$N$3)*(AK6&lt;=$BU$36))))</f>
        <v>0</v>
      </c>
      <c r="BU6" s="83"/>
      <c r="BV6" s="13" cm="1">
        <f t="array" ref="BV6">IF($B$11="",ISERROR(MATCH(AM6,[1]Feiertage!$A$8:$A$19,0))*IF(OR(AM6&lt;$M$3,AM6&gt;$BU$36),0,INDEX($M$4:$N$10,WEEKDAY(AM6,2),(AM6&gt;=$M$3)*(AM6&lt;$N$3)+2*(AM6&gt;=$N$3)*(AM6&lt;=$BU$36))),ISERROR(MATCH(AM6,[1]Feiertage!$A$8:$A$19,0))*IF(OR(AM6&lt;$M$3,AM6&gt;$B$11),0,INDEX($M$4:$N$10,WEEKDAY(AM6,2),(AM6&gt;=$M$3)*(AM6&lt;$N$3)+2*(AM6&gt;=$N$3)*(AM6&lt;=$BU$36))))</f>
        <v>0</v>
      </c>
      <c r="BW6" s="84"/>
      <c r="BZ6" s="162"/>
      <c r="CA6" s="13" cm="1">
        <f t="array" ref="CA6">IF($B$11="",ISERROR(MATCH(Q6,$AO$3:$AQ$3,0))*IF(OR(Q6&lt;$M$3,Q6&gt;$BU$36),0,INDEX($M$4:$N$10,WEEKDAY(Q6,2),(Q6&gt;=$M$3)*(Q6&lt;$N$3)+2*(Q6&gt;=$N$3)*(Q6&lt;=$BU$36))),ISERROR(MATCH(Q6,$AO$3:$AQ$3,0))*IF(OR(Q6&lt;$M$3,Q6&gt;$B$11),0,INDEX($M$4:$N$10,WEEKDAY(Q6,2),(Q6&gt;=$M$3)*(Q6&lt;$N$3)+2*(Q6&gt;=$N$3)*(Q6&lt;=$BU$36))))</f>
        <v>7</v>
      </c>
      <c r="CB6" s="83"/>
      <c r="CC6" s="13" cm="1">
        <f t="array" ref="CC6">IF($B$11="",ISERROR(MATCH(S6,$AO$3:$AQ$3,0))*IF(OR(S6&lt;$M$3,S6&gt;$BU$36),0,INDEX($M$4:$N$10,WEEKDAY(S6,2),(S6&gt;=$M$3)*(S6&lt;$N$3)+2*(S6&gt;=$N$3)*(S6&lt;=$BU$36))),ISERROR(MATCH(S6,$AO$3:$AQ$3,0))*IF(OR(S6&lt;$M$3,S6&gt;$B$11),0,INDEX($M$4:$N$10,WEEKDAY(S6,2),(S6&gt;=$M$3)*(S6&lt;$N$3)+2*(S6&gt;=$N$3)*(S6&lt;=$BU$36))))</f>
        <v>0</v>
      </c>
      <c r="CD6" s="83"/>
      <c r="CE6" s="13" cm="1">
        <f t="array" ref="CE6">IF($B$11="",ISERROR(MATCH(U6,$AO$3:$AQ$3,0))*IF(OR(U6&lt;$M$3,U6&gt;$BU$36),0,INDEX($M$4:$N$10,WEEKDAY(U6,2),(U6&gt;=$M$3)*(U6&lt;$N$3)+2*(U6&gt;=$N$3)*(U6&lt;=$BU$36))),ISERROR(MATCH(U6,$AO$3:$AQ$3,0))*IF(OR(U6&lt;$M$3,U6&gt;$B$11),0,INDEX($M$4:$N$10,WEEKDAY(U6,2),(U6&gt;=$M$3)*(U6&lt;$N$3)+2*(U6&gt;=$N$3)*(U6&lt;=$BU$36))))</f>
        <v>0</v>
      </c>
      <c r="CF6" s="83"/>
      <c r="CG6" s="13" cm="1">
        <f t="array" ref="CG6">IF($B$11="",ISERROR(MATCH(W6,$AO$3:$AQ$3,0))*IF(OR(W6&lt;$M$3,W6&gt;$BU$36),0,INDEX($M$4:$N$10,WEEKDAY(W6,2),(W6&gt;=$M$3)*(W6&lt;$N$3)+2*(W6&gt;=$N$3)*(W6&lt;=$BU$36))),ISERROR(MATCH(W6,$AO$3:$AQ$3,0))*IF(OR(W6&lt;$M$3,W6&gt;$B$11),0,INDEX($M$4:$N$10,WEEKDAY(W6,2),(W6&gt;=$M$3)*(W6&lt;$N$3)+2*(W6&gt;=$N$3)*(W6&lt;=$BU$36))))</f>
        <v>7</v>
      </c>
      <c r="CH6" s="83"/>
      <c r="CI6" s="13" cm="1">
        <f t="array" ref="CI6">IF($B$11="",ISERROR(MATCH(Y6,$AO$3:$AQ$3,0))*IF(OR(Y6&lt;$M$3,Y6&gt;$BU$36),0,INDEX($M$4:$N$10,WEEKDAY(Y6,2),(Y6&gt;=$M$3)*(Y6&lt;$N$3)+2*(Y6&gt;=$N$3)*(Y6&lt;=$BU$36))),ISERROR(MATCH(Y6,$AO$3:$AQ$3,0))*IF(OR(Y6&lt;$M$3,Y6&gt;$B$11),0,INDEX($M$4:$N$10,WEEKDAY(Y6,2),(Y6&gt;=$M$3)*(Y6&lt;$N$3)+2*(Y6&gt;=$N$3)*(Y6&lt;=$BU$36))))</f>
        <v>7</v>
      </c>
      <c r="CJ6" s="83"/>
      <c r="CK6" s="13" cm="1">
        <f t="array" ref="CK6">IF($B$11="",ISERROR(MATCH(AA6,$AO$3:$AQ$3,0))*IF(OR(AA6&lt;$M$3,AA6&gt;$BU$36),0,INDEX($M$4:$N$10,WEEKDAY(AA6,2),(AA6&gt;=$M$3)*(AA6&lt;$N$3)+2*(AA6&gt;=$N$3)*(AA6&lt;=$BU$36))),ISERROR(MATCH(AA6,$AO$3:$AQ$3,0))*IF(OR(AA6&lt;$M$3,AA6&gt;$B$11),0,INDEX($M$4:$N$10,WEEKDAY(AA6,2),(AA6&gt;=$M$3)*(AA6&lt;$N$3)+2*(AA6&gt;=$N$3)*(AA6&lt;=$BU$36))))</f>
        <v>0</v>
      </c>
      <c r="CL6" s="83"/>
      <c r="CM6" s="13" cm="1">
        <f t="array" ref="CM6">IF($B$11="",ISERROR(MATCH(AC6,$AO$3:$AQ$3,0))*IF(OR(AC6&lt;$M$3,AC6&gt;$BU$36),0,INDEX($M$4:$N$10,WEEKDAY(AC6,2),(AC6&gt;=$M$3)*(AC6&lt;$N$3)+2*(AC6&gt;=$N$3)*(AC6&lt;=$BU$36))),ISERROR(MATCH(AC6,$AO$3:$AQ$3,0))*IF(OR(AC6&lt;$M$3,AC6&gt;$B$11),0,INDEX($M$4:$N$10,WEEKDAY(AC6,2),(AC6&gt;=$M$3)*(AC6&lt;$N$3)+2*(AC6&gt;=$N$3)*(AC6&lt;=$BU$36))))</f>
        <v>6</v>
      </c>
      <c r="CN6" s="83"/>
      <c r="CO6" s="13" cm="1">
        <f t="array" ref="CO6">IF($B$11="",ISERROR(MATCH(AE6,$AO$3:$AQ$3,0))*IF(OR(AE6&lt;$M$3,AE6&gt;$BU$36),0,INDEX($M$4:$N$10,WEEKDAY(AE6,2),(AE6&gt;=$M$3)*(AE6&lt;$N$3)+2*(AE6&gt;=$N$3)*(AE6&lt;=$BU$36))),ISERROR(MATCH(AE6,$AO$3:$AQ$3,0))*IF(OR(AE6&lt;$M$3,AE6&gt;$B$11),0,INDEX($M$4:$N$10,WEEKDAY(AE6,2),(AE6&gt;=$M$3)*(AE6&lt;$N$3)+2*(AE6&gt;=$N$3)*(AE6&lt;=$BU$36))))</f>
        <v>0</v>
      </c>
      <c r="CP6" s="83"/>
      <c r="CQ6" s="13" cm="1">
        <f t="array" ref="CQ6">IF($B$11="",ISERROR(MATCH(AG6,$AO$3:$AQ$3,0))*IF(OR(AG6&lt;$M$3,AG6&gt;$BU$36),0,INDEX($M$4:$N$10,WEEKDAY(AG6,2),(AG6&gt;=$M$3)*(AG6&lt;$N$3)+2*(AG6&gt;=$N$3)*(AG6&lt;=$BU$36))),ISERROR(MATCH(AG6,$AO$3:$AQ$3,0))*IF(OR(AG6&lt;$M$3,AG6&gt;$B$11),0,INDEX($M$4:$N$10,WEEKDAY(AG6,2),(AG6&gt;=$M$3)*(AG6&lt;$N$3)+2*(AG6&gt;=$N$3)*(AG6&lt;=$BU$36))))</f>
        <v>0</v>
      </c>
      <c r="CR6" s="83"/>
      <c r="CS6" s="13" cm="1">
        <f t="array" ref="CS6">IF($B$11="",ISERROR(MATCH(AI6,$AO$3:$AQ$3,0))*IF(OR(AI6&lt;$M$3,AI6&gt;$BU$36),0,INDEX($M$4:$N$10,WEEKDAY(AI6,2),(AI6&gt;=$M$3)*(AI6&lt;$N$3)+2*(AI6&gt;=$N$3)*(AI6&lt;=$BU$36))),ISERROR(MATCH(AI6,$AO$3:$AQ$3,0))*IF(OR(AI6&lt;$M$3,AI6&gt;$BU$36),0,INDEX($M$4:$N$10,WEEKDAY(AI6,2),(AI6&gt;=$M$3)*(AI6&lt;$N$3)+2*(AI6&gt;=$N$3)*(AI6&lt;=$BU$36))))</f>
        <v>0</v>
      </c>
      <c r="CT6" s="83"/>
      <c r="CU6" s="13" cm="1">
        <f t="array" ref="CU6">IF($B$11="",ISERROR(MATCH(AK6,$AO$3:$AQ$3,0))*IF(OR(AK6&lt;$M$3,AK6&gt;$BU$36),0,INDEX($M$4:$N$10,WEEKDAY(AK6,2),(AK6&gt;=$M$3)*(AK6&lt;$N$3)+2*(AK6&gt;=$N$3)*(AK6&lt;=$BU$36))),ISERROR(MATCH(AK6,$AO$3:$AQ$3,0))*IF(OR(AK6&lt;$M$3,AK6&gt;$B$11),0,INDEX($M$4:$N$10,WEEKDAY(AK6,2),(AK6&gt;=$M$3)*(AK6&lt;$N$3)+2*(AK6&gt;=$N$3)*(AK6&lt;=$BU$36))))</f>
        <v>0</v>
      </c>
      <c r="CV6" s="83"/>
      <c r="CW6" s="13" cm="1">
        <f t="array" ref="CW6">IF($B$11="",ISERROR(MATCH(AM6,$AO$3:$AQ$3,0))*IF(OR(AM6&lt;$M$3,AM6&gt;$BU$36),0,INDEX($M$4:$N$10,WEEKDAY(AM6,2),(AM6&gt;=$M$3)*(AM6&lt;$N$3)+2*(AM6&gt;=$N$3)*(AM6&lt;=$BU$36))),ISERROR(MATCH(AM6,$AO$3:$AQ$3,0))*IF(OR(AM6&lt;$M$3,AM6&gt;$B$11),0,INDEX($M$4:$N$10,WEEKDAY(AM6,2),(AM6&gt;=$M$3)*(AM6&lt;$N$3)+2*(AM6&gt;=$N$3)*(AM6&lt;=$BU$36))))</f>
        <v>0</v>
      </c>
      <c r="CX6" s="84"/>
    </row>
    <row r="7" spans="1:102" ht="14.45" customHeight="1" x14ac:dyDescent="0.25">
      <c r="A7" s="20" t="s">
        <v>42</v>
      </c>
      <c r="B7" s="342"/>
      <c r="C7" s="342"/>
      <c r="D7" s="361"/>
      <c r="E7" s="362"/>
      <c r="F7" s="79"/>
      <c r="G7" s="19"/>
      <c r="H7" s="379"/>
      <c r="I7" s="379"/>
      <c r="K7" s="356" t="s">
        <v>44</v>
      </c>
      <c r="L7" s="357"/>
      <c r="M7" s="17">
        <v>7</v>
      </c>
      <c r="N7" s="18">
        <v>6</v>
      </c>
      <c r="P7" s="11">
        <f t="shared" si="1"/>
        <v>44567</v>
      </c>
      <c r="Q7" s="12">
        <f t="shared" si="3"/>
        <v>44567</v>
      </c>
      <c r="R7" s="11">
        <f t="shared" si="3"/>
        <v>44598</v>
      </c>
      <c r="S7" s="12">
        <f t="shared" si="3"/>
        <v>44598</v>
      </c>
      <c r="T7" s="11">
        <f t="shared" si="3"/>
        <v>44626</v>
      </c>
      <c r="U7" s="12">
        <f t="shared" si="3"/>
        <v>44626</v>
      </c>
      <c r="V7" s="11">
        <f t="shared" si="3"/>
        <v>44657</v>
      </c>
      <c r="W7" s="12">
        <f t="shared" si="3"/>
        <v>44657</v>
      </c>
      <c r="X7" s="11">
        <f t="shared" si="3"/>
        <v>44687</v>
      </c>
      <c r="Y7" s="12">
        <f t="shared" si="3"/>
        <v>44687</v>
      </c>
      <c r="Z7" s="11">
        <f t="shared" si="3"/>
        <v>44718</v>
      </c>
      <c r="AA7" s="12">
        <f t="shared" si="3"/>
        <v>44718</v>
      </c>
      <c r="AB7" s="11">
        <f t="shared" si="3"/>
        <v>44748</v>
      </c>
      <c r="AC7" s="12">
        <f t="shared" si="3"/>
        <v>44748</v>
      </c>
      <c r="AD7" s="11">
        <f t="shared" si="3"/>
        <v>44779</v>
      </c>
      <c r="AE7" s="12">
        <f t="shared" si="3"/>
        <v>44779</v>
      </c>
      <c r="AF7" s="11">
        <f t="shared" si="3"/>
        <v>44810</v>
      </c>
      <c r="AG7" s="12">
        <f t="shared" si="3"/>
        <v>44810</v>
      </c>
      <c r="AH7" s="11">
        <f t="shared" si="3"/>
        <v>44840</v>
      </c>
      <c r="AI7" s="12">
        <f t="shared" si="3"/>
        <v>44840</v>
      </c>
      <c r="AJ7" s="11">
        <f t="shared" si="3"/>
        <v>44871</v>
      </c>
      <c r="AK7" s="12">
        <f t="shared" si="3"/>
        <v>44871</v>
      </c>
      <c r="AL7" s="11">
        <f t="shared" si="3"/>
        <v>44901</v>
      </c>
      <c r="AM7" s="12">
        <f t="shared" si="3"/>
        <v>44901</v>
      </c>
      <c r="AO7" s="323"/>
      <c r="AP7" s="323"/>
      <c r="AQ7" s="308"/>
      <c r="AR7" s="308"/>
      <c r="AY7" s="162"/>
      <c r="AZ7" s="13" cm="1">
        <f t="array" ref="AZ7">IF($B$11="",ISERROR(MATCH(Q7,[1]Feiertage!$A$8:$A$19,0))*IF(OR(Q7&lt;$M$3,Q7&gt;$BU$36),0,INDEX($M$4:$N$10,WEEKDAY(Q7,2),(Q7&gt;=$M$3)*(Q7&lt;$N$3)+2*(Q7&gt;=$N$3)*(Q7&lt;=$BU$36))),ISERROR(MATCH(Q7,[1]Feiertage!$A$8:$A$19,0))*IF(OR(Q7&lt;$M$3,Q7&gt;$B$11),0,INDEX($M$4:$N$10,WEEKDAY(Q7,2),(Q7&gt;=$M$3)*(Q7&lt;$N$3)+2*(Q7&gt;=$N$3)*(Q7&lt;=$BU$36))))</f>
        <v>7</v>
      </c>
      <c r="BA7" s="83"/>
      <c r="BB7" s="13" cm="1">
        <f t="array" ref="BB7">IF($B$11="",ISERROR(MATCH(S7,[1]Feiertage!$A$8:$A$19,0))*IF(OR(S7&lt;$M$3,S7&gt;$BU$36),0,INDEX($M$4:$N$10,WEEKDAY(S7,2),(S7&gt;=$M$3)*(S7&lt;$N$3)+2*(S7&gt;=$N$3)*(S7&lt;=$BU$36))),ISERROR(MATCH(S7,[1]Feiertage!$A$8:$A$19,0))*IF(OR(S7&lt;$M$3,S7&gt;$B$11),0,INDEX($M$4:$N$10,WEEKDAY(S7,2),(S7&gt;=$M$3)*(S7&lt;$N$3)+2*(S7&gt;=$N$3)*(S7&lt;=$BU$36))))</f>
        <v>0</v>
      </c>
      <c r="BC7" s="83"/>
      <c r="BD7" s="13" cm="1">
        <f t="array" ref="BD7">IF($B$11="",ISERROR(MATCH(U7,[1]Feiertage!$A$8:$A$19,0))*IF(OR(U7&lt;$M$3,U7&gt;$BU$36),0,INDEX($M$4:$N$10,WEEKDAY(U7,2),(U7&gt;=$M$3)*(U7&lt;$N$3)+2*(U7&gt;=$N$3)*(U7&lt;=$BU$36))),ISERROR(MATCH(U7,[1]Feiertage!$A$8:$A$19,0))*IF(OR(U7&lt;$M$3,U7&gt;$B$11),0,INDEX($M$4:$N$10,WEEKDAY(U7,2),(U7&gt;=$M$3)*(U7&lt;$N$3)+2*(U7&gt;=$N$3)*(U7&lt;=$BU$36))))</f>
        <v>0</v>
      </c>
      <c r="BE7" s="83"/>
      <c r="BF7" s="13" cm="1">
        <f t="array" ref="BF7">IF($B$11="",ISERROR(MATCH(W7,[1]Feiertage!$A$8:$A$19,0))*IF(OR(W7&lt;$M$3,W7&gt;$BU$36),0,INDEX($M$4:$N$10,WEEKDAY(W7,2),(W7&gt;=$M$3)*(W7&lt;$N$3)+2*(W7&gt;=$N$3)*(W7&lt;=$BU$36))),ISERROR(MATCH(W7,[1]Feiertage!$A$8:$A$19,0))*IF(OR(W7&lt;$M$3,W7&gt;$B$11),0,INDEX($M$4:$N$10,WEEKDAY(W7,2),(W7&gt;=$M$3)*(W7&lt;$N$3)+2*(W7&gt;=$N$3)*(W7&lt;=$BU$36))))</f>
        <v>7</v>
      </c>
      <c r="BG7" s="83"/>
      <c r="BH7" s="13" cm="1">
        <f t="array" ref="BH7">IF($B$11="",ISERROR(MATCH(Y7,[1]Feiertage!$A$8:$A$19,0))*IF(OR(Y7&lt;$M$3,Y7&gt;$BU$36),0,INDEX($M$4:$N$10,WEEKDAY(Y7,2),(Y7&gt;=$M$3)*(Y7&lt;$N$3)+2*(Y7&gt;=$N$3)*(Y7&lt;=$BU$36))),ISERROR(MATCH(Y7,[1]Feiertage!$A$8:$A$19,0))*IF(OR(Y7&lt;$M$3,Y7&gt;$B$11),0,INDEX($M$4:$N$10,WEEKDAY(Y7,2),(Y7&gt;=$M$3)*(Y7&lt;$N$3)+2*(Y7&gt;=$N$3)*(Y7&lt;=$BU$36))))</f>
        <v>7</v>
      </c>
      <c r="BI7" s="83"/>
      <c r="BJ7" s="13" cm="1">
        <f t="array" ref="BJ7">IF($B$11="",ISERROR(MATCH(AA7,[1]Feiertage!$A$8:$A$19,0))*IF(OR(AA7&lt;$M$3,AA7&gt;$BU$36),0,INDEX($M$4:$N$10,WEEKDAY(AA7,2),(AA7&gt;=$M$3)*(AA7&lt;$N$3)+2*(AA7&gt;=$N$3)*(AA7&lt;=$BU$36))),ISERROR(MATCH(AA7,[1]Feiertage!$A$8:$A$19,0))*IF(OR(AA7&lt;$M$3,AA7&gt;$B$11),0,INDEX($M$4:$N$10,WEEKDAY(AA7,2),(AA7&gt;=$M$3)*(AA7&lt;$N$3)+2*(AA7&gt;=$N$3)*(AA7&lt;=$BU$36))))</f>
        <v>0</v>
      </c>
      <c r="BK7" s="83"/>
      <c r="BL7" s="13" cm="1">
        <f t="array" ref="BL7">IF($B$11="",ISERROR(MATCH(AC7,[1]Feiertage!$A$8:$A$19,0))*IF(OR(AC7&lt;$M$3,AC7&gt;$BU$36),0,INDEX($M$4:$N$10,WEEKDAY(AC7,2),(AC7&gt;=$M$3)*(AC7&lt;$N$3)+2*(AC7&gt;=$N$3)*(AC7&lt;=$BU$36))),ISERROR(MATCH(AC7,[1]Feiertage!$A$8:$A$19,0))*IF(OR(AC7&lt;$M$3,AC7&gt;$B$11),0,INDEX($M$4:$N$10,WEEKDAY(AC7,2),(AC7&gt;=$M$3)*(AC7&lt;$N$3)+2*(AC7&gt;=$N$3)*(AC7&lt;=$BU$36))))</f>
        <v>6</v>
      </c>
      <c r="BM7" s="83"/>
      <c r="BN7" s="13" cm="1">
        <f t="array" ref="BN7">IF($B$11="",ISERROR(MATCH(AE7,[1]Feiertage!$A$8:$A$19,0))*IF(OR(AE7&lt;$M$3,AE7&gt;$BU$36),0,INDEX($M$4:$N$10,WEEKDAY(AE7,2),(AE7&gt;=$M$3)*(AE7&lt;$N$3)+2*(AE7&gt;=$N$3)*(AE7&lt;=$BU$36))),ISERROR(MATCH(AE7,[1]Feiertage!$A$8:$A$19,0))*IF(OR(AE7&lt;$M$3,AE7&gt;$B$11),0,INDEX($M$4:$N$10,WEEKDAY(AE7,2),(AE7&gt;=$M$3)*(AE7&lt;$N$3)+2*(AE7&gt;=$N$3)*(AE7&lt;=$BU$36))))</f>
        <v>0</v>
      </c>
      <c r="BO7" s="83"/>
      <c r="BP7" s="13" cm="1">
        <f t="array" ref="BP7">IF($B$11="",ISERROR(MATCH(AG7,[1]Feiertage!$A$8:$A$19,0))*IF(OR(AG7&lt;$M$3,AG7&gt;$BU$36),0,INDEX($M$4:$N$10,WEEKDAY(AG7,2),(AG7&gt;=$M$3)*(AG7&lt;$N$3)+2*(AG7&gt;=$N$3)*(AG7&lt;=$BU$36))),ISERROR(MATCH(AG7,[1]Feiertage!$A$8:$A$19,0))*IF(OR(AG7&lt;$M$3,AG7&gt;$B$11),0,INDEX($M$4:$N$10,WEEKDAY(AG7,2),(AG7&gt;=$M$3)*(AG7&lt;$N$3)+2*(AG7&gt;=$N$3)*(AG7&lt;=$BU$36))))</f>
        <v>0</v>
      </c>
      <c r="BQ7" s="83"/>
      <c r="BR7" s="13" cm="1">
        <f t="array" ref="BR7">IF($B$11="",ISERROR(MATCH(AI7,[1]Feiertage!$A$8:$A$19,0))*IF(OR(AI7&lt;$M$3,AI7&gt;$BU$36),0,INDEX($M$4:$N$10,WEEKDAY(AI7,2),(AI7&gt;=$M$3)*(AI7&lt;$N$3)+2*(AI7&gt;=$N$3)*(AI7&lt;=$BU$36))),ISERROR(MATCH(AI7,[1]Feiertage!$A$8:$A$19,0))*IF(OR(AI7&lt;$M$3,AI7&gt;$B$11),0,INDEX($M$4:$N$10,WEEKDAY(AI7,2),(AI7&gt;=$M$3)*(AI7&lt;$N$3)+2*(AI7&gt;=$N$3)*(AI7&lt;=$BU$36))))</f>
        <v>0</v>
      </c>
      <c r="BS7" s="83"/>
      <c r="BT7" s="13" cm="1">
        <f t="array" ref="BT7">IF($B$11="",ISERROR(MATCH(AK7,[1]Feiertage!$A$8:$A$19,0))*IF(OR(AK7&lt;$M$3,AK7&gt;$BU$36),0,INDEX($M$4:$N$10,WEEKDAY(AK7,2),(AK7&gt;=$M$3)*(AK7&lt;$N$3)+2*(AK7&gt;=$N$3)*(AK7&lt;=$BU$36))),ISERROR(MATCH(AK7,[1]Feiertage!$A$8:$A$19,0))*IF(OR(AK7&lt;$M$3,AK7&gt;$B$11),0,INDEX($M$4:$N$10,WEEKDAY(AK7,2),(AK7&gt;=$M$3)*(AK7&lt;$N$3)+2*(AK7&gt;=$N$3)*(AK7&lt;=$BU$36))))</f>
        <v>0</v>
      </c>
      <c r="BU7" s="83"/>
      <c r="BV7" s="13" cm="1">
        <f t="array" ref="BV7">IF($B$11="",ISERROR(MATCH(AM7,[1]Feiertage!$A$8:$A$19,0))*IF(OR(AM7&lt;$M$3,AM7&gt;$BU$36),0,INDEX($M$4:$N$10,WEEKDAY(AM7,2),(AM7&gt;=$M$3)*(AM7&lt;$N$3)+2*(AM7&gt;=$N$3)*(AM7&lt;=$BU$36))),ISERROR(MATCH(AM7,[1]Feiertage!$A$8:$A$19,0))*IF(OR(AM7&lt;$M$3,AM7&gt;$B$11),0,INDEX($M$4:$N$10,WEEKDAY(AM7,2),(AM7&gt;=$M$3)*(AM7&lt;$N$3)+2*(AM7&gt;=$N$3)*(AM7&lt;=$BU$36))))</f>
        <v>0</v>
      </c>
      <c r="BW7" s="84"/>
      <c r="BZ7" s="162"/>
      <c r="CA7" s="13" cm="1">
        <f t="array" ref="CA7">IF($B$11="",ISERROR(MATCH(Q7,$AO$3:$AQ$3,0))*IF(OR(Q7&lt;$M$3,Q7&gt;$BU$36),0,INDEX($M$4:$N$10,WEEKDAY(Q7,2),(Q7&gt;=$M$3)*(Q7&lt;$N$3)+2*(Q7&gt;=$N$3)*(Q7&lt;=$BU$36))),ISERROR(MATCH(Q7,$AO$3:$AQ$3,0))*IF(OR(Q7&lt;$M$3,Q7&gt;$B$11),0,INDEX($M$4:$N$10,WEEKDAY(Q7,2),(Q7&gt;=$M$3)*(Q7&lt;$N$3)+2*(Q7&gt;=$N$3)*(Q7&lt;=$BU$36))))</f>
        <v>7</v>
      </c>
      <c r="CB7" s="83"/>
      <c r="CC7" s="13" cm="1">
        <f t="array" ref="CC7">IF($B$11="",ISERROR(MATCH(S7,$AO$3:$AQ$3,0))*IF(OR(S7&lt;$M$3,S7&gt;$BU$36),0,INDEX($M$4:$N$10,WEEKDAY(S7,2),(S7&gt;=$M$3)*(S7&lt;$N$3)+2*(S7&gt;=$N$3)*(S7&lt;=$BU$36))),ISERROR(MATCH(S7,$AO$3:$AQ$3,0))*IF(OR(S7&lt;$M$3,S7&gt;$B$11),0,INDEX($M$4:$N$10,WEEKDAY(S7,2),(S7&gt;=$M$3)*(S7&lt;$N$3)+2*(S7&gt;=$N$3)*(S7&lt;=$BU$36))))</f>
        <v>0</v>
      </c>
      <c r="CD7" s="83"/>
      <c r="CE7" s="13" cm="1">
        <f t="array" ref="CE7">IF($B$11="",ISERROR(MATCH(U7,$AO$3:$AQ$3,0))*IF(OR(U7&lt;$M$3,U7&gt;$BU$36),0,INDEX($M$4:$N$10,WEEKDAY(U7,2),(U7&gt;=$M$3)*(U7&lt;$N$3)+2*(U7&gt;=$N$3)*(U7&lt;=$BU$36))),ISERROR(MATCH(U7,$AO$3:$AQ$3,0))*IF(OR(U7&lt;$M$3,U7&gt;$B$11),0,INDEX($M$4:$N$10,WEEKDAY(U7,2),(U7&gt;=$M$3)*(U7&lt;$N$3)+2*(U7&gt;=$N$3)*(U7&lt;=$BU$36))))</f>
        <v>0</v>
      </c>
      <c r="CF7" s="83"/>
      <c r="CG7" s="13" cm="1">
        <f t="array" ref="CG7">IF($B$11="",ISERROR(MATCH(W7,$AO$3:$AQ$3,0))*IF(OR(W7&lt;$M$3,W7&gt;$BU$36),0,INDEX($M$4:$N$10,WEEKDAY(W7,2),(W7&gt;=$M$3)*(W7&lt;$N$3)+2*(W7&gt;=$N$3)*(W7&lt;=$BU$36))),ISERROR(MATCH(W7,$AO$3:$AQ$3,0))*IF(OR(W7&lt;$M$3,W7&gt;$B$11),0,INDEX($M$4:$N$10,WEEKDAY(W7,2),(W7&gt;=$M$3)*(W7&lt;$N$3)+2*(W7&gt;=$N$3)*(W7&lt;=$BU$36))))</f>
        <v>7</v>
      </c>
      <c r="CH7" s="83"/>
      <c r="CI7" s="13" cm="1">
        <f t="array" ref="CI7">IF($B$11="",ISERROR(MATCH(Y7,$AO$3:$AQ$3,0))*IF(OR(Y7&lt;$M$3,Y7&gt;$BU$36),0,INDEX($M$4:$N$10,WEEKDAY(Y7,2),(Y7&gt;=$M$3)*(Y7&lt;$N$3)+2*(Y7&gt;=$N$3)*(Y7&lt;=$BU$36))),ISERROR(MATCH(Y7,$AO$3:$AQ$3,0))*IF(OR(Y7&lt;$M$3,Y7&gt;$B$11),0,INDEX($M$4:$N$10,WEEKDAY(Y7,2),(Y7&gt;=$M$3)*(Y7&lt;$N$3)+2*(Y7&gt;=$N$3)*(Y7&lt;=$BU$36))))</f>
        <v>7</v>
      </c>
      <c r="CJ7" s="83"/>
      <c r="CK7" s="13" cm="1">
        <f t="array" ref="CK7">IF($B$11="",ISERROR(MATCH(AA7,$AO$3:$AQ$3,0))*IF(OR(AA7&lt;$M$3,AA7&gt;$BU$36),0,INDEX($M$4:$N$10,WEEKDAY(AA7,2),(AA7&gt;=$M$3)*(AA7&lt;$N$3)+2*(AA7&gt;=$N$3)*(AA7&lt;=$BU$36))),ISERROR(MATCH(AA7,$AO$3:$AQ$3,0))*IF(OR(AA7&lt;$M$3,AA7&gt;$B$11),0,INDEX($M$4:$N$10,WEEKDAY(AA7,2),(AA7&gt;=$M$3)*(AA7&lt;$N$3)+2*(AA7&gt;=$N$3)*(AA7&lt;=$BU$36))))</f>
        <v>6</v>
      </c>
      <c r="CL7" s="83"/>
      <c r="CM7" s="13" cm="1">
        <f t="array" ref="CM7">IF($B$11="",ISERROR(MATCH(AC7,$AO$3:$AQ$3,0))*IF(OR(AC7&lt;$M$3,AC7&gt;$BU$36),0,INDEX($M$4:$N$10,WEEKDAY(AC7,2),(AC7&gt;=$M$3)*(AC7&lt;$N$3)+2*(AC7&gt;=$N$3)*(AC7&lt;=$BU$36))),ISERROR(MATCH(AC7,$AO$3:$AQ$3,0))*IF(OR(AC7&lt;$M$3,AC7&gt;$B$11),0,INDEX($M$4:$N$10,WEEKDAY(AC7,2),(AC7&gt;=$M$3)*(AC7&lt;$N$3)+2*(AC7&gt;=$N$3)*(AC7&lt;=$BU$36))))</f>
        <v>6</v>
      </c>
      <c r="CN7" s="83"/>
      <c r="CO7" s="13" cm="1">
        <f t="array" ref="CO7">IF($B$11="",ISERROR(MATCH(AE7,$AO$3:$AQ$3,0))*IF(OR(AE7&lt;$M$3,AE7&gt;$BU$36),0,INDEX($M$4:$N$10,WEEKDAY(AE7,2),(AE7&gt;=$M$3)*(AE7&lt;$N$3)+2*(AE7&gt;=$N$3)*(AE7&lt;=$BU$36))),ISERROR(MATCH(AE7,$AO$3:$AQ$3,0))*IF(OR(AE7&lt;$M$3,AE7&gt;$B$11),0,INDEX($M$4:$N$10,WEEKDAY(AE7,2),(AE7&gt;=$M$3)*(AE7&lt;$N$3)+2*(AE7&gt;=$N$3)*(AE7&lt;=$BU$36))))</f>
        <v>0</v>
      </c>
      <c r="CP7" s="83"/>
      <c r="CQ7" s="13" cm="1">
        <f t="array" ref="CQ7">IF($B$11="",ISERROR(MATCH(AG7,$AO$3:$AQ$3,0))*IF(OR(AG7&lt;$M$3,AG7&gt;$BU$36),0,INDEX($M$4:$N$10,WEEKDAY(AG7,2),(AG7&gt;=$M$3)*(AG7&lt;$N$3)+2*(AG7&gt;=$N$3)*(AG7&lt;=$BU$36))),ISERROR(MATCH(AG7,$AO$3:$AQ$3,0))*IF(OR(AG7&lt;$M$3,AG7&gt;$B$11),0,INDEX($M$4:$N$10,WEEKDAY(AG7,2),(AG7&gt;=$M$3)*(AG7&lt;$N$3)+2*(AG7&gt;=$N$3)*(AG7&lt;=$BU$36))))</f>
        <v>0</v>
      </c>
      <c r="CR7" s="83"/>
      <c r="CS7" s="13" cm="1">
        <f t="array" ref="CS7">IF($B$11="",ISERROR(MATCH(AI7,$AO$3:$AQ$3,0))*IF(OR(AI7&lt;$M$3,AI7&gt;$BU$36),0,INDEX($M$4:$N$10,WEEKDAY(AI7,2),(AI7&gt;=$M$3)*(AI7&lt;$N$3)+2*(AI7&gt;=$N$3)*(AI7&lt;=$BU$36))),ISERROR(MATCH(AI7,$AO$3:$AQ$3,0))*IF(OR(AI7&lt;$M$3,AI7&gt;$BU$36),0,INDEX($M$4:$N$10,WEEKDAY(AI7,2),(AI7&gt;=$M$3)*(AI7&lt;$N$3)+2*(AI7&gt;=$N$3)*(AI7&lt;=$BU$36))))</f>
        <v>0</v>
      </c>
      <c r="CT7" s="83"/>
      <c r="CU7" s="13" cm="1">
        <f t="array" ref="CU7">IF($B$11="",ISERROR(MATCH(AK7,$AO$3:$AQ$3,0))*IF(OR(AK7&lt;$M$3,AK7&gt;$BU$36),0,INDEX($M$4:$N$10,WEEKDAY(AK7,2),(AK7&gt;=$M$3)*(AK7&lt;$N$3)+2*(AK7&gt;=$N$3)*(AK7&lt;=$BU$36))),ISERROR(MATCH(AK7,$AO$3:$AQ$3,0))*IF(OR(AK7&lt;$M$3,AK7&gt;$B$11),0,INDEX($M$4:$N$10,WEEKDAY(AK7,2),(AK7&gt;=$M$3)*(AK7&lt;$N$3)+2*(AK7&gt;=$N$3)*(AK7&lt;=$BU$36))))</f>
        <v>0</v>
      </c>
      <c r="CV7" s="83"/>
      <c r="CW7" s="13" cm="1">
        <f t="array" ref="CW7">IF($B$11="",ISERROR(MATCH(AM7,$AO$3:$AQ$3,0))*IF(OR(AM7&lt;$M$3,AM7&gt;$BU$36),0,INDEX($M$4:$N$10,WEEKDAY(AM7,2),(AM7&gt;=$M$3)*(AM7&lt;$N$3)+2*(AM7&gt;=$N$3)*(AM7&lt;=$BU$36))),ISERROR(MATCH(AM7,$AO$3:$AQ$3,0))*IF(OR(AM7&lt;$M$3,AM7&gt;$B$11),0,INDEX($M$4:$N$10,WEEKDAY(AM7,2),(AM7&gt;=$M$3)*(AM7&lt;$N$3)+2*(AM7&gt;=$N$3)*(AM7&lt;=$BU$36))))</f>
        <v>0</v>
      </c>
      <c r="CX7" s="84"/>
    </row>
    <row r="8" spans="1:102" ht="14.45" customHeight="1" x14ac:dyDescent="0.25">
      <c r="A8" s="358" t="s">
        <v>45</v>
      </c>
      <c r="B8" s="359"/>
      <c r="C8" s="360"/>
      <c r="D8" s="360"/>
      <c r="E8" s="353"/>
      <c r="F8" s="354"/>
      <c r="G8" s="355"/>
      <c r="H8" s="21"/>
      <c r="I8" s="21"/>
      <c r="K8" s="346" t="s">
        <v>46</v>
      </c>
      <c r="L8" s="347"/>
      <c r="M8" s="17">
        <v>7</v>
      </c>
      <c r="N8" s="18">
        <v>6</v>
      </c>
      <c r="P8" s="11">
        <f t="shared" si="1"/>
        <v>44568</v>
      </c>
      <c r="Q8" s="12">
        <f t="shared" si="3"/>
        <v>44568</v>
      </c>
      <c r="R8" s="11">
        <f t="shared" si="3"/>
        <v>44599</v>
      </c>
      <c r="S8" s="12">
        <f t="shared" si="3"/>
        <v>44599</v>
      </c>
      <c r="T8" s="11">
        <f t="shared" si="3"/>
        <v>44627</v>
      </c>
      <c r="U8" s="12">
        <f t="shared" si="3"/>
        <v>44627</v>
      </c>
      <c r="V8" s="11">
        <f t="shared" si="3"/>
        <v>44658</v>
      </c>
      <c r="W8" s="12">
        <f t="shared" si="3"/>
        <v>44658</v>
      </c>
      <c r="X8" s="11">
        <f t="shared" si="3"/>
        <v>44688</v>
      </c>
      <c r="Y8" s="12">
        <f t="shared" si="3"/>
        <v>44688</v>
      </c>
      <c r="Z8" s="11">
        <f t="shared" si="3"/>
        <v>44719</v>
      </c>
      <c r="AA8" s="12">
        <f t="shared" si="3"/>
        <v>44719</v>
      </c>
      <c r="AB8" s="11">
        <f t="shared" si="3"/>
        <v>44749</v>
      </c>
      <c r="AC8" s="12">
        <f t="shared" si="3"/>
        <v>44749</v>
      </c>
      <c r="AD8" s="11">
        <f t="shared" si="3"/>
        <v>44780</v>
      </c>
      <c r="AE8" s="12">
        <f t="shared" si="3"/>
        <v>44780</v>
      </c>
      <c r="AF8" s="11">
        <f t="shared" si="3"/>
        <v>44811</v>
      </c>
      <c r="AG8" s="12">
        <f t="shared" si="3"/>
        <v>44811</v>
      </c>
      <c r="AH8" s="11">
        <f t="shared" si="3"/>
        <v>44841</v>
      </c>
      <c r="AI8" s="12">
        <f t="shared" si="3"/>
        <v>44841</v>
      </c>
      <c r="AJ8" s="11">
        <f t="shared" si="3"/>
        <v>44872</v>
      </c>
      <c r="AK8" s="12">
        <f t="shared" si="3"/>
        <v>44872</v>
      </c>
      <c r="AL8" s="11">
        <f t="shared" si="3"/>
        <v>44902</v>
      </c>
      <c r="AM8" s="12">
        <f t="shared" si="3"/>
        <v>44902</v>
      </c>
      <c r="AO8" s="322"/>
      <c r="AP8" s="322"/>
      <c r="AQ8" s="303"/>
      <c r="AR8" s="303"/>
      <c r="AY8" s="162"/>
      <c r="AZ8" s="13" cm="1">
        <f t="array" ref="AZ8">IF($B$11="",ISERROR(MATCH(Q8,[1]Feiertage!$A$8:$A$19,0))*IF(OR(Q8&lt;$M$3,Q8&gt;$BU$36),0,INDEX($M$4:$N$10,WEEKDAY(Q8,2),(Q8&gt;=$M$3)*(Q8&lt;$N$3)+2*(Q8&gt;=$N$3)*(Q8&lt;=$BU$36))),ISERROR(MATCH(Q8,[1]Feiertage!$A$8:$A$19,0))*IF(OR(Q8&lt;$M$3,Q8&gt;$B$11),0,INDEX($M$4:$N$10,WEEKDAY(Q8,2),(Q8&gt;=$M$3)*(Q8&lt;$N$3)+2*(Q8&gt;=$N$3)*(Q8&lt;=$BU$36))))</f>
        <v>7</v>
      </c>
      <c r="BA8" s="83"/>
      <c r="BB8" s="13" cm="1">
        <f t="array" ref="BB8">IF($B$11="",ISERROR(MATCH(S8,[1]Feiertage!$A$8:$A$19,0))*IF(OR(S8&lt;$M$3,S8&gt;$BU$36),0,INDEX($M$4:$N$10,WEEKDAY(S8,2),(S8&gt;=$M$3)*(S8&lt;$N$3)+2*(S8&gt;=$N$3)*(S8&lt;=$BU$36))),ISERROR(MATCH(S8,[1]Feiertage!$A$8:$A$19,0))*IF(OR(S8&lt;$M$3,S8&gt;$B$11),0,INDEX($M$4:$N$10,WEEKDAY(S8,2),(S8&gt;=$M$3)*(S8&lt;$N$3)+2*(S8&gt;=$N$3)*(S8&lt;=$BU$36))))</f>
        <v>7</v>
      </c>
      <c r="BC8" s="83"/>
      <c r="BD8" s="13" cm="1">
        <f t="array" ref="BD8">IF($B$11="",ISERROR(MATCH(U8,[1]Feiertage!$A$8:$A$19,0))*IF(OR(U8&lt;$M$3,U8&gt;$BU$36),0,INDEX($M$4:$N$10,WEEKDAY(U8,2),(U8&gt;=$M$3)*(U8&lt;$N$3)+2*(U8&gt;=$N$3)*(U8&lt;=$BU$36))),ISERROR(MATCH(U8,[1]Feiertage!$A$8:$A$19,0))*IF(OR(U8&lt;$M$3,U8&gt;$B$11),0,INDEX($M$4:$N$10,WEEKDAY(U8,2),(U8&gt;=$M$3)*(U8&lt;$N$3)+2*(U8&gt;=$N$3)*(U8&lt;=$BU$36))))</f>
        <v>7</v>
      </c>
      <c r="BE8" s="83"/>
      <c r="BF8" s="13" cm="1">
        <f t="array" ref="BF8">IF($B$11="",ISERROR(MATCH(W8,[1]Feiertage!$A$8:$A$19,0))*IF(OR(W8&lt;$M$3,W8&gt;$BU$36),0,INDEX($M$4:$N$10,WEEKDAY(W8,2),(W8&gt;=$M$3)*(W8&lt;$N$3)+2*(W8&gt;=$N$3)*(W8&lt;=$BU$36))),ISERROR(MATCH(W8,[1]Feiertage!$A$8:$A$19,0))*IF(OR(W8&lt;$M$3,W8&gt;$B$11),0,INDEX($M$4:$N$10,WEEKDAY(W8,2),(W8&gt;=$M$3)*(W8&lt;$N$3)+2*(W8&gt;=$N$3)*(W8&lt;=$BU$36))))</f>
        <v>7</v>
      </c>
      <c r="BG8" s="83"/>
      <c r="BH8" s="13" cm="1">
        <f t="array" ref="BH8">IF($B$11="",ISERROR(MATCH(Y8,[1]Feiertage!$A$8:$A$19,0))*IF(OR(Y8&lt;$M$3,Y8&gt;$BU$36),0,INDEX($M$4:$N$10,WEEKDAY(Y8,2),(Y8&gt;=$M$3)*(Y8&lt;$N$3)+2*(Y8&gt;=$N$3)*(Y8&lt;=$BU$36))),ISERROR(MATCH(Y8,[1]Feiertage!$A$8:$A$19,0))*IF(OR(Y8&lt;$M$3,Y8&gt;$B$11),0,INDEX($M$4:$N$10,WEEKDAY(Y8,2),(Y8&gt;=$M$3)*(Y8&lt;$N$3)+2*(Y8&gt;=$N$3)*(Y8&lt;=$BU$36))))</f>
        <v>0</v>
      </c>
      <c r="BI8" s="83"/>
      <c r="BJ8" s="13" cm="1">
        <f t="array" ref="BJ8">IF($B$11="",ISERROR(MATCH(AA8,[1]Feiertage!$A$8:$A$19,0))*IF(OR(AA8&lt;$M$3,AA8&gt;$BU$36),0,INDEX($M$4:$N$10,WEEKDAY(AA8,2),(AA8&gt;=$M$3)*(AA8&lt;$N$3)+2*(AA8&gt;=$N$3)*(AA8&lt;=$BU$36))),ISERROR(MATCH(AA8,[1]Feiertage!$A$8:$A$19,0))*IF(OR(AA8&lt;$M$3,AA8&gt;$B$11),0,INDEX($M$4:$N$10,WEEKDAY(AA8,2),(AA8&gt;=$M$3)*(AA8&lt;$N$3)+2*(AA8&gt;=$N$3)*(AA8&lt;=$BU$36))))</f>
        <v>6</v>
      </c>
      <c r="BK8" s="83"/>
      <c r="BL8" s="13" cm="1">
        <f t="array" ref="BL8">IF($B$11="",ISERROR(MATCH(AC8,[1]Feiertage!$A$8:$A$19,0))*IF(OR(AC8&lt;$M$3,AC8&gt;$BU$36),0,INDEX($M$4:$N$10,WEEKDAY(AC8,2),(AC8&gt;=$M$3)*(AC8&lt;$N$3)+2*(AC8&gt;=$N$3)*(AC8&lt;=$BU$36))),ISERROR(MATCH(AC8,[1]Feiertage!$A$8:$A$19,0))*IF(OR(AC8&lt;$M$3,AC8&gt;$B$11),0,INDEX($M$4:$N$10,WEEKDAY(AC8,2),(AC8&gt;=$M$3)*(AC8&lt;$N$3)+2*(AC8&gt;=$N$3)*(AC8&lt;=$BU$36))))</f>
        <v>6</v>
      </c>
      <c r="BM8" s="83"/>
      <c r="BN8" s="13" cm="1">
        <f t="array" ref="BN8">IF($B$11="",ISERROR(MATCH(AE8,[1]Feiertage!$A$8:$A$19,0))*IF(OR(AE8&lt;$M$3,AE8&gt;$BU$36),0,INDEX($M$4:$N$10,WEEKDAY(AE8,2),(AE8&gt;=$M$3)*(AE8&lt;$N$3)+2*(AE8&gt;=$N$3)*(AE8&lt;=$BU$36))),ISERROR(MATCH(AE8,[1]Feiertage!$A$8:$A$19,0))*IF(OR(AE8&lt;$M$3,AE8&gt;$B$11),0,INDEX($M$4:$N$10,WEEKDAY(AE8,2),(AE8&gt;=$M$3)*(AE8&lt;$N$3)+2*(AE8&gt;=$N$3)*(AE8&lt;=$BU$36))))</f>
        <v>0</v>
      </c>
      <c r="BO8" s="83"/>
      <c r="BP8" s="13" cm="1">
        <f t="array" ref="BP8">IF($B$11="",ISERROR(MATCH(AG8,[1]Feiertage!$A$8:$A$19,0))*IF(OR(AG8&lt;$M$3,AG8&gt;$BU$36),0,INDEX($M$4:$N$10,WEEKDAY(AG8,2),(AG8&gt;=$M$3)*(AG8&lt;$N$3)+2*(AG8&gt;=$N$3)*(AG8&lt;=$BU$36))),ISERROR(MATCH(AG8,[1]Feiertage!$A$8:$A$19,0))*IF(OR(AG8&lt;$M$3,AG8&gt;$B$11),0,INDEX($M$4:$N$10,WEEKDAY(AG8,2),(AG8&gt;=$M$3)*(AG8&lt;$N$3)+2*(AG8&gt;=$N$3)*(AG8&lt;=$BU$36))))</f>
        <v>0</v>
      </c>
      <c r="BQ8" s="83"/>
      <c r="BR8" s="13" cm="1">
        <f t="array" ref="BR8">IF($B$11="",ISERROR(MATCH(AI8,[1]Feiertage!$A$8:$A$19,0))*IF(OR(AI8&lt;$M$3,AI8&gt;$BU$36),0,INDEX($M$4:$N$10,WEEKDAY(AI8,2),(AI8&gt;=$M$3)*(AI8&lt;$N$3)+2*(AI8&gt;=$N$3)*(AI8&lt;=$BU$36))),ISERROR(MATCH(AI8,[1]Feiertage!$A$8:$A$19,0))*IF(OR(AI8&lt;$M$3,AI8&gt;$B$11),0,INDEX($M$4:$N$10,WEEKDAY(AI8,2),(AI8&gt;=$M$3)*(AI8&lt;$N$3)+2*(AI8&gt;=$N$3)*(AI8&lt;=$BU$36))))</f>
        <v>0</v>
      </c>
      <c r="BS8" s="83"/>
      <c r="BT8" s="13" cm="1">
        <f t="array" ref="BT8">IF($B$11="",ISERROR(MATCH(AK8,[1]Feiertage!$A$8:$A$19,0))*IF(OR(AK8&lt;$M$3,AK8&gt;$BU$36),0,INDEX($M$4:$N$10,WEEKDAY(AK8,2),(AK8&gt;=$M$3)*(AK8&lt;$N$3)+2*(AK8&gt;=$N$3)*(AK8&lt;=$BU$36))),ISERROR(MATCH(AK8,[1]Feiertage!$A$8:$A$19,0))*IF(OR(AK8&lt;$M$3,AK8&gt;$B$11),0,INDEX($M$4:$N$10,WEEKDAY(AK8,2),(AK8&gt;=$M$3)*(AK8&lt;$N$3)+2*(AK8&gt;=$N$3)*(AK8&lt;=$BU$36))))</f>
        <v>0</v>
      </c>
      <c r="BU8" s="83"/>
      <c r="BV8" s="13" cm="1">
        <f t="array" ref="BV8">IF($B$11="",ISERROR(MATCH(AM8,[1]Feiertage!$A$8:$A$19,0))*IF(OR(AM8&lt;$M$3,AM8&gt;$BU$36),0,INDEX($M$4:$N$10,WEEKDAY(AM8,2),(AM8&gt;=$M$3)*(AM8&lt;$N$3)+2*(AM8&gt;=$N$3)*(AM8&lt;=$BU$36))),ISERROR(MATCH(AM8,[1]Feiertage!$A$8:$A$19,0))*IF(OR(AM8&lt;$M$3,AM8&gt;$B$11),0,INDEX($M$4:$N$10,WEEKDAY(AM8,2),(AM8&gt;=$M$3)*(AM8&lt;$N$3)+2*(AM8&gt;=$N$3)*(AM8&lt;=$BU$36))))</f>
        <v>0</v>
      </c>
      <c r="BW8" s="84"/>
      <c r="BZ8" s="162"/>
      <c r="CA8" s="13" cm="1">
        <f t="array" ref="CA8">IF($B$11="",ISERROR(MATCH(Q8,$AO$3:$AQ$3,0))*IF(OR(Q8&lt;$M$3,Q8&gt;$BU$36),0,INDEX($M$4:$N$10,WEEKDAY(Q8,2),(Q8&gt;=$M$3)*(Q8&lt;$N$3)+2*(Q8&gt;=$N$3)*(Q8&lt;=$BU$36))),ISERROR(MATCH(Q8,$AO$3:$AQ$3,0))*IF(OR(Q8&lt;$M$3,Q8&gt;$B$11),0,INDEX($M$4:$N$10,WEEKDAY(Q8,2),(Q8&gt;=$M$3)*(Q8&lt;$N$3)+2*(Q8&gt;=$N$3)*(Q8&lt;=$BU$36))))</f>
        <v>7</v>
      </c>
      <c r="CB8" s="83"/>
      <c r="CC8" s="13" cm="1">
        <f t="array" ref="CC8">IF($B$11="",ISERROR(MATCH(S8,$AO$3:$AQ$3,0))*IF(OR(S8&lt;$M$3,S8&gt;$BU$36),0,INDEX($M$4:$N$10,WEEKDAY(S8,2),(S8&gt;=$M$3)*(S8&lt;$N$3)+2*(S8&gt;=$N$3)*(S8&lt;=$BU$36))),ISERROR(MATCH(S8,$AO$3:$AQ$3,0))*IF(OR(S8&lt;$M$3,S8&gt;$B$11),0,INDEX($M$4:$N$10,WEEKDAY(S8,2),(S8&gt;=$M$3)*(S8&lt;$N$3)+2*(S8&gt;=$N$3)*(S8&lt;=$BU$36))))</f>
        <v>7</v>
      </c>
      <c r="CD8" s="83"/>
      <c r="CE8" s="13" cm="1">
        <f t="array" ref="CE8">IF($B$11="",ISERROR(MATCH(U8,$AO$3:$AQ$3,0))*IF(OR(U8&lt;$M$3,U8&gt;$BU$36),0,INDEX($M$4:$N$10,WEEKDAY(U8,2),(U8&gt;=$M$3)*(U8&lt;$N$3)+2*(U8&gt;=$N$3)*(U8&lt;=$BU$36))),ISERROR(MATCH(U8,$AO$3:$AQ$3,0))*IF(OR(U8&lt;$M$3,U8&gt;$B$11),0,INDEX($M$4:$N$10,WEEKDAY(U8,2),(U8&gt;=$M$3)*(U8&lt;$N$3)+2*(U8&gt;=$N$3)*(U8&lt;=$BU$36))))</f>
        <v>7</v>
      </c>
      <c r="CF8" s="83"/>
      <c r="CG8" s="13" cm="1">
        <f t="array" ref="CG8">IF($B$11="",ISERROR(MATCH(W8,$AO$3:$AQ$3,0))*IF(OR(W8&lt;$M$3,W8&gt;$BU$36),0,INDEX($M$4:$N$10,WEEKDAY(W8,2),(W8&gt;=$M$3)*(W8&lt;$N$3)+2*(W8&gt;=$N$3)*(W8&lt;=$BU$36))),ISERROR(MATCH(W8,$AO$3:$AQ$3,0))*IF(OR(W8&lt;$M$3,W8&gt;$B$11),0,INDEX($M$4:$N$10,WEEKDAY(W8,2),(W8&gt;=$M$3)*(W8&lt;$N$3)+2*(W8&gt;=$N$3)*(W8&lt;=$BU$36))))</f>
        <v>7</v>
      </c>
      <c r="CH8" s="83"/>
      <c r="CI8" s="13" cm="1">
        <f t="array" ref="CI8">IF($B$11="",ISERROR(MATCH(Y8,$AO$3:$AQ$3,0))*IF(OR(Y8&lt;$M$3,Y8&gt;$BU$36),0,INDEX($M$4:$N$10,WEEKDAY(Y8,2),(Y8&gt;=$M$3)*(Y8&lt;$N$3)+2*(Y8&gt;=$N$3)*(Y8&lt;=$BU$36))),ISERROR(MATCH(Y8,$AO$3:$AQ$3,0))*IF(OR(Y8&lt;$M$3,Y8&gt;$B$11),0,INDEX($M$4:$N$10,WEEKDAY(Y8,2),(Y8&gt;=$M$3)*(Y8&lt;$N$3)+2*(Y8&gt;=$N$3)*(Y8&lt;=$BU$36))))</f>
        <v>0</v>
      </c>
      <c r="CJ8" s="83"/>
      <c r="CK8" s="13" cm="1">
        <f t="array" ref="CK8">IF($B$11="",ISERROR(MATCH(AA8,$AO$3:$AQ$3,0))*IF(OR(AA8&lt;$M$3,AA8&gt;$BU$36),0,INDEX($M$4:$N$10,WEEKDAY(AA8,2),(AA8&gt;=$M$3)*(AA8&lt;$N$3)+2*(AA8&gt;=$N$3)*(AA8&lt;=$BU$36))),ISERROR(MATCH(AA8,$AO$3:$AQ$3,0))*IF(OR(AA8&lt;$M$3,AA8&gt;$B$11),0,INDEX($M$4:$N$10,WEEKDAY(AA8,2),(AA8&gt;=$M$3)*(AA8&lt;$N$3)+2*(AA8&gt;=$N$3)*(AA8&lt;=$BU$36))))</f>
        <v>6</v>
      </c>
      <c r="CL8" s="83"/>
      <c r="CM8" s="13" cm="1">
        <f t="array" ref="CM8">IF($B$11="",ISERROR(MATCH(AC8,$AO$3:$AQ$3,0))*IF(OR(AC8&lt;$M$3,AC8&gt;$BU$36),0,INDEX($M$4:$N$10,WEEKDAY(AC8,2),(AC8&gt;=$M$3)*(AC8&lt;$N$3)+2*(AC8&gt;=$N$3)*(AC8&lt;=$BU$36))),ISERROR(MATCH(AC8,$AO$3:$AQ$3,0))*IF(OR(AC8&lt;$M$3,AC8&gt;$B$11),0,INDEX($M$4:$N$10,WEEKDAY(AC8,2),(AC8&gt;=$M$3)*(AC8&lt;$N$3)+2*(AC8&gt;=$N$3)*(AC8&lt;=$BU$36))))</f>
        <v>6</v>
      </c>
      <c r="CN8" s="83"/>
      <c r="CO8" s="13" cm="1">
        <f t="array" ref="CO8">IF($B$11="",ISERROR(MATCH(AE8,$AO$3:$AQ$3,0))*IF(OR(AE8&lt;$M$3,AE8&gt;$BU$36),0,INDEX($M$4:$N$10,WEEKDAY(AE8,2),(AE8&gt;=$M$3)*(AE8&lt;$N$3)+2*(AE8&gt;=$N$3)*(AE8&lt;=$BU$36))),ISERROR(MATCH(AE8,$AO$3:$AQ$3,0))*IF(OR(AE8&lt;$M$3,AE8&gt;$B$11),0,INDEX($M$4:$N$10,WEEKDAY(AE8,2),(AE8&gt;=$M$3)*(AE8&lt;$N$3)+2*(AE8&gt;=$N$3)*(AE8&lt;=$BU$36))))</f>
        <v>0</v>
      </c>
      <c r="CP8" s="83"/>
      <c r="CQ8" s="13" cm="1">
        <f t="array" ref="CQ8">IF($B$11="",ISERROR(MATCH(AG8,$AO$3:$AQ$3,0))*IF(OR(AG8&lt;$M$3,AG8&gt;$BU$36),0,INDEX($M$4:$N$10,WEEKDAY(AG8,2),(AG8&gt;=$M$3)*(AG8&lt;$N$3)+2*(AG8&gt;=$N$3)*(AG8&lt;=$BU$36))),ISERROR(MATCH(AG8,$AO$3:$AQ$3,0))*IF(OR(AG8&lt;$M$3,AG8&gt;$B$11),0,INDEX($M$4:$N$10,WEEKDAY(AG8,2),(AG8&gt;=$M$3)*(AG8&lt;$N$3)+2*(AG8&gt;=$N$3)*(AG8&lt;=$BU$36))))</f>
        <v>0</v>
      </c>
      <c r="CR8" s="83"/>
      <c r="CS8" s="13" cm="1">
        <f t="array" ref="CS8">IF($B$11="",ISERROR(MATCH(AI8,$AO$3:$AQ$3,0))*IF(OR(AI8&lt;$M$3,AI8&gt;$BU$36),0,INDEX($M$4:$N$10,WEEKDAY(AI8,2),(AI8&gt;=$M$3)*(AI8&lt;$N$3)+2*(AI8&gt;=$N$3)*(AI8&lt;=$BU$36))),ISERROR(MATCH(AI8,$AO$3:$AQ$3,0))*IF(OR(AI8&lt;$M$3,AI8&gt;$BU$36),0,INDEX($M$4:$N$10,WEEKDAY(AI8,2),(AI8&gt;=$M$3)*(AI8&lt;$N$3)+2*(AI8&gt;=$N$3)*(AI8&lt;=$BU$36))))</f>
        <v>0</v>
      </c>
      <c r="CT8" s="83"/>
      <c r="CU8" s="13" cm="1">
        <f t="array" ref="CU8">IF($B$11="",ISERROR(MATCH(AK8,$AO$3:$AQ$3,0))*IF(OR(AK8&lt;$M$3,AK8&gt;$BU$36),0,INDEX($M$4:$N$10,WEEKDAY(AK8,2),(AK8&gt;=$M$3)*(AK8&lt;$N$3)+2*(AK8&gt;=$N$3)*(AK8&lt;=$BU$36))),ISERROR(MATCH(AK8,$AO$3:$AQ$3,0))*IF(OR(AK8&lt;$M$3,AK8&gt;$B$11),0,INDEX($M$4:$N$10,WEEKDAY(AK8,2),(AK8&gt;=$M$3)*(AK8&lt;$N$3)+2*(AK8&gt;=$N$3)*(AK8&lt;=$BU$36))))</f>
        <v>0</v>
      </c>
      <c r="CV8" s="83"/>
      <c r="CW8" s="13" cm="1">
        <f t="array" ref="CW8">IF($B$11="",ISERROR(MATCH(AM8,$AO$3:$AQ$3,0))*IF(OR(AM8&lt;$M$3,AM8&gt;$BU$36),0,INDEX($M$4:$N$10,WEEKDAY(AM8,2),(AM8&gt;=$M$3)*(AM8&lt;$N$3)+2*(AM8&gt;=$N$3)*(AM8&lt;=$BU$36))),ISERROR(MATCH(AM8,$AO$3:$AQ$3,0))*IF(OR(AM8&lt;$M$3,AM8&gt;$B$11),0,INDEX($M$4:$N$10,WEEKDAY(AM8,2),(AM8&gt;=$M$3)*(AM8&lt;$N$3)+2*(AM8&gt;=$N$3)*(AM8&lt;=$BU$36))))</f>
        <v>0</v>
      </c>
      <c r="CX8" s="84"/>
    </row>
    <row r="9" spans="1:102" ht="14.45" customHeight="1" x14ac:dyDescent="0.25">
      <c r="A9" s="350" t="s">
        <v>47</v>
      </c>
      <c r="B9" s="351"/>
      <c r="C9" s="352"/>
      <c r="D9" s="352"/>
      <c r="E9" s="353"/>
      <c r="F9" s="354"/>
      <c r="G9" s="355"/>
      <c r="H9" s="21"/>
      <c r="I9" s="21"/>
      <c r="K9" s="356" t="s">
        <v>48</v>
      </c>
      <c r="L9" s="357"/>
      <c r="M9" s="22">
        <v>0</v>
      </c>
      <c r="N9" s="23">
        <v>0</v>
      </c>
      <c r="P9" s="11">
        <f t="shared" si="1"/>
        <v>44569</v>
      </c>
      <c r="Q9" s="12">
        <f t="shared" si="3"/>
        <v>44569</v>
      </c>
      <c r="R9" s="11">
        <f t="shared" si="3"/>
        <v>44600</v>
      </c>
      <c r="S9" s="12">
        <f t="shared" si="3"/>
        <v>44600</v>
      </c>
      <c r="T9" s="11">
        <f t="shared" si="3"/>
        <v>44628</v>
      </c>
      <c r="U9" s="12">
        <f t="shared" si="3"/>
        <v>44628</v>
      </c>
      <c r="V9" s="11">
        <f t="shared" si="3"/>
        <v>44659</v>
      </c>
      <c r="W9" s="12">
        <f t="shared" si="3"/>
        <v>44659</v>
      </c>
      <c r="X9" s="11">
        <f t="shared" si="3"/>
        <v>44689</v>
      </c>
      <c r="Y9" s="12">
        <f t="shared" si="3"/>
        <v>44689</v>
      </c>
      <c r="Z9" s="11">
        <f t="shared" si="3"/>
        <v>44720</v>
      </c>
      <c r="AA9" s="12">
        <f t="shared" si="3"/>
        <v>44720</v>
      </c>
      <c r="AB9" s="11">
        <f t="shared" si="3"/>
        <v>44750</v>
      </c>
      <c r="AC9" s="12">
        <f t="shared" si="3"/>
        <v>44750</v>
      </c>
      <c r="AD9" s="11">
        <f t="shared" si="3"/>
        <v>44781</v>
      </c>
      <c r="AE9" s="12">
        <f t="shared" si="3"/>
        <v>44781</v>
      </c>
      <c r="AF9" s="11">
        <f t="shared" si="3"/>
        <v>44812</v>
      </c>
      <c r="AG9" s="12">
        <f t="shared" si="3"/>
        <v>44812</v>
      </c>
      <c r="AH9" s="11">
        <f t="shared" si="3"/>
        <v>44842</v>
      </c>
      <c r="AI9" s="12">
        <f t="shared" si="3"/>
        <v>44842</v>
      </c>
      <c r="AJ9" s="11">
        <f t="shared" si="3"/>
        <v>44873</v>
      </c>
      <c r="AK9" s="12">
        <f t="shared" si="3"/>
        <v>44873</v>
      </c>
      <c r="AL9" s="11">
        <f t="shared" si="3"/>
        <v>44903</v>
      </c>
      <c r="AM9" s="12">
        <f t="shared" si="3"/>
        <v>44903</v>
      </c>
      <c r="AO9" s="323"/>
      <c r="AP9" s="323"/>
      <c r="AQ9" s="308"/>
      <c r="AR9" s="308"/>
      <c r="AY9" s="162"/>
      <c r="AZ9" s="13" cm="1">
        <f t="array" ref="AZ9">IF($B$11="",ISERROR(MATCH(Q9,[1]Feiertage!$A$8:$A$19,0))*IF(OR(Q9&lt;$M$3,Q9&gt;$BU$36),0,INDEX($M$4:$N$10,WEEKDAY(Q9,2),(Q9&gt;=$M$3)*(Q9&lt;$N$3)+2*(Q9&gt;=$N$3)*(Q9&lt;=$BU$36))),ISERROR(MATCH(Q9,[1]Feiertage!$A$8:$A$19,0))*IF(OR(Q9&lt;$M$3,Q9&gt;$B$11),0,INDEX($M$4:$N$10,WEEKDAY(Q9,2),(Q9&gt;=$M$3)*(Q9&lt;$N$3)+2*(Q9&gt;=$N$3)*(Q9&lt;=$BU$36))))</f>
        <v>0</v>
      </c>
      <c r="BA9" s="83"/>
      <c r="BB9" s="13" cm="1">
        <f t="array" ref="BB9">IF($B$11="",ISERROR(MATCH(S9,[1]Feiertage!$A$8:$A$19,0))*IF(OR(S9&lt;$M$3,S9&gt;$BU$36),0,INDEX($M$4:$N$10,WEEKDAY(S9,2),(S9&gt;=$M$3)*(S9&lt;$N$3)+2*(S9&gt;=$N$3)*(S9&lt;=$BU$36))),ISERROR(MATCH(S9,[1]Feiertage!$A$8:$A$19,0))*IF(OR(S9&lt;$M$3,S9&gt;$B$11),0,INDEX($M$4:$N$10,WEEKDAY(S9,2),(S9&gt;=$M$3)*(S9&lt;$N$3)+2*(S9&gt;=$N$3)*(S9&lt;=$BU$36))))</f>
        <v>7</v>
      </c>
      <c r="BC9" s="83"/>
      <c r="BD9" s="13" cm="1">
        <f t="array" ref="BD9">IF($B$11="",ISERROR(MATCH(U9,[1]Feiertage!$A$8:$A$19,0))*IF(OR(U9&lt;$M$3,U9&gt;$BU$36),0,INDEX($M$4:$N$10,WEEKDAY(U9,2),(U9&gt;=$M$3)*(U9&lt;$N$3)+2*(U9&gt;=$N$3)*(U9&lt;=$BU$36))),ISERROR(MATCH(U9,[1]Feiertage!$A$8:$A$19,0))*IF(OR(U9&lt;$M$3,U9&gt;$B$11),0,INDEX($M$4:$N$10,WEEKDAY(U9,2),(U9&gt;=$M$3)*(U9&lt;$N$3)+2*(U9&gt;=$N$3)*(U9&lt;=$BU$36))))</f>
        <v>7</v>
      </c>
      <c r="BE9" s="83"/>
      <c r="BF9" s="13" cm="1">
        <f t="array" ref="BF9">IF($B$11="",ISERROR(MATCH(W9,[1]Feiertage!$A$8:$A$19,0))*IF(OR(W9&lt;$M$3,W9&gt;$BU$36),0,INDEX($M$4:$N$10,WEEKDAY(W9,2),(W9&gt;=$M$3)*(W9&lt;$N$3)+2*(W9&gt;=$N$3)*(W9&lt;=$BU$36))),ISERROR(MATCH(W9,[1]Feiertage!$A$8:$A$19,0))*IF(OR(W9&lt;$M$3,W9&gt;$B$11),0,INDEX($M$4:$N$10,WEEKDAY(W9,2),(W9&gt;=$M$3)*(W9&lt;$N$3)+2*(W9&gt;=$N$3)*(W9&lt;=$BU$36))))</f>
        <v>7</v>
      </c>
      <c r="BG9" s="83"/>
      <c r="BH9" s="13" cm="1">
        <f t="array" ref="BH9">IF($B$11="",ISERROR(MATCH(Y9,[1]Feiertage!$A$8:$A$19,0))*IF(OR(Y9&lt;$M$3,Y9&gt;$BU$36),0,INDEX($M$4:$N$10,WEEKDAY(Y9,2),(Y9&gt;=$M$3)*(Y9&lt;$N$3)+2*(Y9&gt;=$N$3)*(Y9&lt;=$BU$36))),ISERROR(MATCH(Y9,[1]Feiertage!$A$8:$A$19,0))*IF(OR(Y9&lt;$M$3,Y9&gt;$B$11),0,INDEX($M$4:$N$10,WEEKDAY(Y9,2),(Y9&gt;=$M$3)*(Y9&lt;$N$3)+2*(Y9&gt;=$N$3)*(Y9&lt;=$BU$36))))</f>
        <v>0</v>
      </c>
      <c r="BI9" s="83"/>
      <c r="BJ9" s="13" cm="1">
        <f t="array" ref="BJ9">IF($B$11="",ISERROR(MATCH(AA9,[1]Feiertage!$A$8:$A$19,0))*IF(OR(AA9&lt;$M$3,AA9&gt;$BU$36),0,INDEX($M$4:$N$10,WEEKDAY(AA9,2),(AA9&gt;=$M$3)*(AA9&lt;$N$3)+2*(AA9&gt;=$N$3)*(AA9&lt;=$BU$36))),ISERROR(MATCH(AA9,[1]Feiertage!$A$8:$A$19,0))*IF(OR(AA9&lt;$M$3,AA9&gt;$B$11),0,INDEX($M$4:$N$10,WEEKDAY(AA9,2),(AA9&gt;=$M$3)*(AA9&lt;$N$3)+2*(AA9&gt;=$N$3)*(AA9&lt;=$BU$36))))</f>
        <v>6</v>
      </c>
      <c r="BK9" s="83"/>
      <c r="BL9" s="13" cm="1">
        <f t="array" ref="BL9">IF($B$11="",ISERROR(MATCH(AC9,[1]Feiertage!$A$8:$A$19,0))*IF(OR(AC9&lt;$M$3,AC9&gt;$BU$36),0,INDEX($M$4:$N$10,WEEKDAY(AC9,2),(AC9&gt;=$M$3)*(AC9&lt;$N$3)+2*(AC9&gt;=$N$3)*(AC9&lt;=$BU$36))),ISERROR(MATCH(AC9,[1]Feiertage!$A$8:$A$19,0))*IF(OR(AC9&lt;$M$3,AC9&gt;$B$11),0,INDEX($M$4:$N$10,WEEKDAY(AC9,2),(AC9&gt;=$M$3)*(AC9&lt;$N$3)+2*(AC9&gt;=$N$3)*(AC9&lt;=$BU$36))))</f>
        <v>6</v>
      </c>
      <c r="BM9" s="83"/>
      <c r="BN9" s="13" cm="1">
        <f t="array" ref="BN9">IF($B$11="",ISERROR(MATCH(AE9,[1]Feiertage!$A$8:$A$19,0))*IF(OR(AE9&lt;$M$3,AE9&gt;$BU$36),0,INDEX($M$4:$N$10,WEEKDAY(AE9,2),(AE9&gt;=$M$3)*(AE9&lt;$N$3)+2*(AE9&gt;=$N$3)*(AE9&lt;=$BU$36))),ISERROR(MATCH(AE9,[1]Feiertage!$A$8:$A$19,0))*IF(OR(AE9&lt;$M$3,AE9&gt;$B$11),0,INDEX($M$4:$N$10,WEEKDAY(AE9,2),(AE9&gt;=$M$3)*(AE9&lt;$N$3)+2*(AE9&gt;=$N$3)*(AE9&lt;=$BU$36))))</f>
        <v>0</v>
      </c>
      <c r="BO9" s="83"/>
      <c r="BP9" s="13" cm="1">
        <f t="array" ref="BP9">IF($B$11="",ISERROR(MATCH(AG9,[1]Feiertage!$A$8:$A$19,0))*IF(OR(AG9&lt;$M$3,AG9&gt;$BU$36),0,INDEX($M$4:$N$10,WEEKDAY(AG9,2),(AG9&gt;=$M$3)*(AG9&lt;$N$3)+2*(AG9&gt;=$N$3)*(AG9&lt;=$BU$36))),ISERROR(MATCH(AG9,[1]Feiertage!$A$8:$A$19,0))*IF(OR(AG9&lt;$M$3,AG9&gt;$B$11),0,INDEX($M$4:$N$10,WEEKDAY(AG9,2),(AG9&gt;=$M$3)*(AG9&lt;$N$3)+2*(AG9&gt;=$N$3)*(AG9&lt;=$BU$36))))</f>
        <v>0</v>
      </c>
      <c r="BQ9" s="83"/>
      <c r="BR9" s="13" cm="1">
        <f t="array" ref="BR9">IF($B$11="",ISERROR(MATCH(AI9,[1]Feiertage!$A$8:$A$19,0))*IF(OR(AI9&lt;$M$3,AI9&gt;$BU$36),0,INDEX($M$4:$N$10,WEEKDAY(AI9,2),(AI9&gt;=$M$3)*(AI9&lt;$N$3)+2*(AI9&gt;=$N$3)*(AI9&lt;=$BU$36))),ISERROR(MATCH(AI9,[1]Feiertage!$A$8:$A$19,0))*IF(OR(AI9&lt;$M$3,AI9&gt;$B$11),0,INDEX($M$4:$N$10,WEEKDAY(AI9,2),(AI9&gt;=$M$3)*(AI9&lt;$N$3)+2*(AI9&gt;=$N$3)*(AI9&lt;=$BU$36))))</f>
        <v>0</v>
      </c>
      <c r="BS9" s="83"/>
      <c r="BT9" s="13" cm="1">
        <f t="array" ref="BT9">IF($B$11="",ISERROR(MATCH(AK9,[1]Feiertage!$A$8:$A$19,0))*IF(OR(AK9&lt;$M$3,AK9&gt;$BU$36),0,INDEX($M$4:$N$10,WEEKDAY(AK9,2),(AK9&gt;=$M$3)*(AK9&lt;$N$3)+2*(AK9&gt;=$N$3)*(AK9&lt;=$BU$36))),ISERROR(MATCH(AK9,[1]Feiertage!$A$8:$A$19,0))*IF(OR(AK9&lt;$M$3,AK9&gt;$B$11),0,INDEX($M$4:$N$10,WEEKDAY(AK9,2),(AK9&gt;=$M$3)*(AK9&lt;$N$3)+2*(AK9&gt;=$N$3)*(AK9&lt;=$BU$36))))</f>
        <v>0</v>
      </c>
      <c r="BU9" s="83"/>
      <c r="BV9" s="13" cm="1">
        <f t="array" ref="BV9">IF($B$11="",ISERROR(MATCH(AM9,[1]Feiertage!$A$8:$A$19,0))*IF(OR(AM9&lt;$M$3,AM9&gt;$BU$36),0,INDEX($M$4:$N$10,WEEKDAY(AM9,2),(AM9&gt;=$M$3)*(AM9&lt;$N$3)+2*(AM9&gt;=$N$3)*(AM9&lt;=$BU$36))),ISERROR(MATCH(AM9,[1]Feiertage!$A$8:$A$19,0))*IF(OR(AM9&lt;$M$3,AM9&gt;$B$11),0,INDEX($M$4:$N$10,WEEKDAY(AM9,2),(AM9&gt;=$M$3)*(AM9&lt;$N$3)+2*(AM9&gt;=$N$3)*(AM9&lt;=$BU$36))))</f>
        <v>0</v>
      </c>
      <c r="BW9" s="84"/>
      <c r="BZ9" s="162"/>
      <c r="CA9" s="13" cm="1">
        <f t="array" ref="CA9">IF($B$11="",ISERROR(MATCH(Q9,$AO$3:$AQ$3,0))*IF(OR(Q9&lt;$M$3,Q9&gt;$BU$36),0,INDEX($M$4:$N$10,WEEKDAY(Q9,2),(Q9&gt;=$M$3)*(Q9&lt;$N$3)+2*(Q9&gt;=$N$3)*(Q9&lt;=$BU$36))),ISERROR(MATCH(Q9,$AO$3:$AQ$3,0))*IF(OR(Q9&lt;$M$3,Q9&gt;$B$11),0,INDEX($M$4:$N$10,WEEKDAY(Q9,2),(Q9&gt;=$M$3)*(Q9&lt;$N$3)+2*(Q9&gt;=$N$3)*(Q9&lt;=$BU$36))))</f>
        <v>0</v>
      </c>
      <c r="CB9" s="83"/>
      <c r="CC9" s="13" cm="1">
        <f t="array" ref="CC9">IF($B$11="",ISERROR(MATCH(S9,$AO$3:$AQ$3,0))*IF(OR(S9&lt;$M$3,S9&gt;$BU$36),0,INDEX($M$4:$N$10,WEEKDAY(S9,2),(S9&gt;=$M$3)*(S9&lt;$N$3)+2*(S9&gt;=$N$3)*(S9&lt;=$BU$36))),ISERROR(MATCH(S9,$AO$3:$AQ$3,0))*IF(OR(S9&lt;$M$3,S9&gt;$B$11),0,INDEX($M$4:$N$10,WEEKDAY(S9,2),(S9&gt;=$M$3)*(S9&lt;$N$3)+2*(S9&gt;=$N$3)*(S9&lt;=$BU$36))))</f>
        <v>7</v>
      </c>
      <c r="CD9" s="83"/>
      <c r="CE9" s="13" cm="1">
        <f t="array" ref="CE9">IF($B$11="",ISERROR(MATCH(U9,$AO$3:$AQ$3,0))*IF(OR(U9&lt;$M$3,U9&gt;$BU$36),0,INDEX($M$4:$N$10,WEEKDAY(U9,2),(U9&gt;=$M$3)*(U9&lt;$N$3)+2*(U9&gt;=$N$3)*(U9&lt;=$BU$36))),ISERROR(MATCH(U9,$AO$3:$AQ$3,0))*IF(OR(U9&lt;$M$3,U9&gt;$B$11),0,INDEX($M$4:$N$10,WEEKDAY(U9,2),(U9&gt;=$M$3)*(U9&lt;$N$3)+2*(U9&gt;=$N$3)*(U9&lt;=$BU$36))))</f>
        <v>7</v>
      </c>
      <c r="CF9" s="83"/>
      <c r="CG9" s="13" cm="1">
        <f t="array" ref="CG9">IF($B$11="",ISERROR(MATCH(W9,$AO$3:$AQ$3,0))*IF(OR(W9&lt;$M$3,W9&gt;$BU$36),0,INDEX($M$4:$N$10,WEEKDAY(W9,2),(W9&gt;=$M$3)*(W9&lt;$N$3)+2*(W9&gt;=$N$3)*(W9&lt;=$BU$36))),ISERROR(MATCH(W9,$AO$3:$AQ$3,0))*IF(OR(W9&lt;$M$3,W9&gt;$B$11),0,INDEX($M$4:$N$10,WEEKDAY(W9,2),(W9&gt;=$M$3)*(W9&lt;$N$3)+2*(W9&gt;=$N$3)*(W9&lt;=$BU$36))))</f>
        <v>7</v>
      </c>
      <c r="CH9" s="83"/>
      <c r="CI9" s="13" cm="1">
        <f t="array" ref="CI9">IF($B$11="",ISERROR(MATCH(Y9,$AO$3:$AQ$3,0))*IF(OR(Y9&lt;$M$3,Y9&gt;$BU$36),0,INDEX($M$4:$N$10,WEEKDAY(Y9,2),(Y9&gt;=$M$3)*(Y9&lt;$N$3)+2*(Y9&gt;=$N$3)*(Y9&lt;=$BU$36))),ISERROR(MATCH(Y9,$AO$3:$AQ$3,0))*IF(OR(Y9&lt;$M$3,Y9&gt;$B$11),0,INDEX($M$4:$N$10,WEEKDAY(Y9,2),(Y9&gt;=$M$3)*(Y9&lt;$N$3)+2*(Y9&gt;=$N$3)*(Y9&lt;=$BU$36))))</f>
        <v>0</v>
      </c>
      <c r="CJ9" s="83"/>
      <c r="CK9" s="13" cm="1">
        <f t="array" ref="CK9">IF($B$11="",ISERROR(MATCH(AA9,$AO$3:$AQ$3,0))*IF(OR(AA9&lt;$M$3,AA9&gt;$BU$36),0,INDEX($M$4:$N$10,WEEKDAY(AA9,2),(AA9&gt;=$M$3)*(AA9&lt;$N$3)+2*(AA9&gt;=$N$3)*(AA9&lt;=$BU$36))),ISERROR(MATCH(AA9,$AO$3:$AQ$3,0))*IF(OR(AA9&lt;$M$3,AA9&gt;$B$11),0,INDEX($M$4:$N$10,WEEKDAY(AA9,2),(AA9&gt;=$M$3)*(AA9&lt;$N$3)+2*(AA9&gt;=$N$3)*(AA9&lt;=$BU$36))))</f>
        <v>6</v>
      </c>
      <c r="CL9" s="83"/>
      <c r="CM9" s="13" cm="1">
        <f t="array" ref="CM9">IF($B$11="",ISERROR(MATCH(AC9,$AO$3:$AQ$3,0))*IF(OR(AC9&lt;$M$3,AC9&gt;$BU$36),0,INDEX($M$4:$N$10,WEEKDAY(AC9,2),(AC9&gt;=$M$3)*(AC9&lt;$N$3)+2*(AC9&gt;=$N$3)*(AC9&lt;=$BU$36))),ISERROR(MATCH(AC9,$AO$3:$AQ$3,0))*IF(OR(AC9&lt;$M$3,AC9&gt;$B$11),0,INDEX($M$4:$N$10,WEEKDAY(AC9,2),(AC9&gt;=$M$3)*(AC9&lt;$N$3)+2*(AC9&gt;=$N$3)*(AC9&lt;=$BU$36))))</f>
        <v>6</v>
      </c>
      <c r="CN9" s="83"/>
      <c r="CO9" s="13" cm="1">
        <f t="array" ref="CO9">IF($B$11="",ISERROR(MATCH(AE9,$AO$3:$AQ$3,0))*IF(OR(AE9&lt;$M$3,AE9&gt;$BU$36),0,INDEX($M$4:$N$10,WEEKDAY(AE9,2),(AE9&gt;=$M$3)*(AE9&lt;$N$3)+2*(AE9&gt;=$N$3)*(AE9&lt;=$BU$36))),ISERROR(MATCH(AE9,$AO$3:$AQ$3,0))*IF(OR(AE9&lt;$M$3,AE9&gt;$B$11),0,INDEX($M$4:$N$10,WEEKDAY(AE9,2),(AE9&gt;=$M$3)*(AE9&lt;$N$3)+2*(AE9&gt;=$N$3)*(AE9&lt;=$BU$36))))</f>
        <v>0</v>
      </c>
      <c r="CP9" s="83"/>
      <c r="CQ9" s="13" cm="1">
        <f t="array" ref="CQ9">IF($B$11="",ISERROR(MATCH(AG9,$AO$3:$AQ$3,0))*IF(OR(AG9&lt;$M$3,AG9&gt;$BU$36),0,INDEX($M$4:$N$10,WEEKDAY(AG9,2),(AG9&gt;=$M$3)*(AG9&lt;$N$3)+2*(AG9&gt;=$N$3)*(AG9&lt;=$BU$36))),ISERROR(MATCH(AG9,$AO$3:$AQ$3,0))*IF(OR(AG9&lt;$M$3,AG9&gt;$B$11),0,INDEX($M$4:$N$10,WEEKDAY(AG9,2),(AG9&gt;=$M$3)*(AG9&lt;$N$3)+2*(AG9&gt;=$N$3)*(AG9&lt;=$BU$36))))</f>
        <v>0</v>
      </c>
      <c r="CR9" s="83"/>
      <c r="CS9" s="13" cm="1">
        <f t="array" ref="CS9">IF($B$11="",ISERROR(MATCH(AI9,$AO$3:$AQ$3,0))*IF(OR(AI9&lt;$M$3,AI9&gt;$BU$36),0,INDEX($M$4:$N$10,WEEKDAY(AI9,2),(AI9&gt;=$M$3)*(AI9&lt;$N$3)+2*(AI9&gt;=$N$3)*(AI9&lt;=$BU$36))),ISERROR(MATCH(AI9,$AO$3:$AQ$3,0))*IF(OR(AI9&lt;$M$3,AI9&gt;$BU$36),0,INDEX($M$4:$N$10,WEEKDAY(AI9,2),(AI9&gt;=$M$3)*(AI9&lt;$N$3)+2*(AI9&gt;=$N$3)*(AI9&lt;=$BU$36))))</f>
        <v>0</v>
      </c>
      <c r="CT9" s="83"/>
      <c r="CU9" s="13" cm="1">
        <f t="array" ref="CU9">IF($B$11="",ISERROR(MATCH(AK9,$AO$3:$AQ$3,0))*IF(OR(AK9&lt;$M$3,AK9&gt;$BU$36),0,INDEX($M$4:$N$10,WEEKDAY(AK9,2),(AK9&gt;=$M$3)*(AK9&lt;$N$3)+2*(AK9&gt;=$N$3)*(AK9&lt;=$BU$36))),ISERROR(MATCH(AK9,$AO$3:$AQ$3,0))*IF(OR(AK9&lt;$M$3,AK9&gt;$B$11),0,INDEX($M$4:$N$10,WEEKDAY(AK9,2),(AK9&gt;=$M$3)*(AK9&lt;$N$3)+2*(AK9&gt;=$N$3)*(AK9&lt;=$BU$36))))</f>
        <v>0</v>
      </c>
      <c r="CV9" s="83"/>
      <c r="CW9" s="13" cm="1">
        <f t="array" ref="CW9">IF($B$11="",ISERROR(MATCH(AM9,$AO$3:$AQ$3,0))*IF(OR(AM9&lt;$M$3,AM9&gt;$BU$36),0,INDEX($M$4:$N$10,WEEKDAY(AM9,2),(AM9&gt;=$M$3)*(AM9&lt;$N$3)+2*(AM9&gt;=$N$3)*(AM9&lt;=$BU$36))),ISERROR(MATCH(AM9,$AO$3:$AQ$3,0))*IF(OR(AM9&lt;$M$3,AM9&gt;$B$11),0,INDEX($M$4:$N$10,WEEKDAY(AM9,2),(AM9&gt;=$M$3)*(AM9&lt;$N$3)+2*(AM9&gt;=$N$3)*(AM9&lt;=$BU$36))))</f>
        <v>0</v>
      </c>
      <c r="CX9" s="84"/>
    </row>
    <row r="10" spans="1:102" ht="14.45" customHeight="1" x14ac:dyDescent="0.25">
      <c r="A10" s="24" t="s">
        <v>49</v>
      </c>
      <c r="B10" s="342">
        <v>44531</v>
      </c>
      <c r="C10" s="342"/>
      <c r="D10" s="343" t="s">
        <v>99</v>
      </c>
      <c r="E10" s="344"/>
      <c r="F10" s="344"/>
      <c r="G10" s="345"/>
      <c r="H10" s="25"/>
      <c r="I10" s="26" t="s">
        <v>50</v>
      </c>
      <c r="K10" s="346" t="s">
        <v>51</v>
      </c>
      <c r="L10" s="347"/>
      <c r="M10" s="22">
        <v>0</v>
      </c>
      <c r="N10" s="23">
        <v>0</v>
      </c>
      <c r="P10" s="11">
        <f t="shared" si="1"/>
        <v>44570</v>
      </c>
      <c r="Q10" s="12">
        <f t="shared" si="3"/>
        <v>44570</v>
      </c>
      <c r="R10" s="11">
        <f t="shared" si="3"/>
        <v>44601</v>
      </c>
      <c r="S10" s="12">
        <f t="shared" si="3"/>
        <v>44601</v>
      </c>
      <c r="T10" s="11">
        <f t="shared" si="3"/>
        <v>44629</v>
      </c>
      <c r="U10" s="12">
        <f t="shared" si="3"/>
        <v>44629</v>
      </c>
      <c r="V10" s="11">
        <f t="shared" si="3"/>
        <v>44660</v>
      </c>
      <c r="W10" s="12">
        <f t="shared" si="3"/>
        <v>44660</v>
      </c>
      <c r="X10" s="11">
        <f t="shared" si="3"/>
        <v>44690</v>
      </c>
      <c r="Y10" s="12">
        <f t="shared" si="3"/>
        <v>44690</v>
      </c>
      <c r="Z10" s="11">
        <f t="shared" si="3"/>
        <v>44721</v>
      </c>
      <c r="AA10" s="12">
        <f t="shared" si="3"/>
        <v>44721</v>
      </c>
      <c r="AB10" s="11">
        <f t="shared" si="3"/>
        <v>44751</v>
      </c>
      <c r="AC10" s="12">
        <f t="shared" si="3"/>
        <v>44751</v>
      </c>
      <c r="AD10" s="11">
        <f t="shared" si="3"/>
        <v>44782</v>
      </c>
      <c r="AE10" s="12">
        <f t="shared" si="3"/>
        <v>44782</v>
      </c>
      <c r="AF10" s="11">
        <f t="shared" si="3"/>
        <v>44813</v>
      </c>
      <c r="AG10" s="12">
        <f t="shared" si="3"/>
        <v>44813</v>
      </c>
      <c r="AH10" s="11">
        <f t="shared" si="3"/>
        <v>44843</v>
      </c>
      <c r="AI10" s="12">
        <f t="shared" si="3"/>
        <v>44843</v>
      </c>
      <c r="AJ10" s="11">
        <f t="shared" si="3"/>
        <v>44874</v>
      </c>
      <c r="AK10" s="12">
        <f t="shared" si="3"/>
        <v>44874</v>
      </c>
      <c r="AL10" s="11">
        <f t="shared" si="3"/>
        <v>44904</v>
      </c>
      <c r="AM10" s="12">
        <f t="shared" si="3"/>
        <v>44904</v>
      </c>
      <c r="AO10" s="322"/>
      <c r="AP10" s="322"/>
      <c r="AQ10" s="303"/>
      <c r="AR10" s="303"/>
      <c r="AY10" s="162"/>
      <c r="AZ10" s="13" cm="1">
        <f t="array" ref="AZ10">IF($B$11="",ISERROR(MATCH(Q10,[1]Feiertage!$A$8:$A$19,0))*IF(OR(Q10&lt;$M$3,Q10&gt;$BU$36),0,INDEX($M$4:$N$10,WEEKDAY(Q10,2),(Q10&gt;=$M$3)*(Q10&lt;$N$3)+2*(Q10&gt;=$N$3)*(Q10&lt;=$BU$36))),ISERROR(MATCH(Q10,[1]Feiertage!$A$8:$A$19,0))*IF(OR(Q10&lt;$M$3,Q10&gt;$B$11),0,INDEX($M$4:$N$10,WEEKDAY(Q10,2),(Q10&gt;=$M$3)*(Q10&lt;$N$3)+2*(Q10&gt;=$N$3)*(Q10&lt;=$BU$36))))</f>
        <v>0</v>
      </c>
      <c r="BA10" s="83"/>
      <c r="BB10" s="13" cm="1">
        <f t="array" ref="BB10">IF($B$11="",ISERROR(MATCH(S10,[1]Feiertage!$A$8:$A$19,0))*IF(OR(S10&lt;$M$3,S10&gt;$BU$36),0,INDEX($M$4:$N$10,WEEKDAY(S10,2),(S10&gt;=$M$3)*(S10&lt;$N$3)+2*(S10&gt;=$N$3)*(S10&lt;=$BU$36))),ISERROR(MATCH(S10,[1]Feiertage!$A$8:$A$19,0))*IF(OR(S10&lt;$M$3,S10&gt;$B$11),0,INDEX($M$4:$N$10,WEEKDAY(S10,2),(S10&gt;=$M$3)*(S10&lt;$N$3)+2*(S10&gt;=$N$3)*(S10&lt;=$BU$36))))</f>
        <v>7</v>
      </c>
      <c r="BC10" s="83"/>
      <c r="BD10" s="13" cm="1">
        <f t="array" ref="BD10">IF($B$11="",ISERROR(MATCH(U10,[1]Feiertage!$A$8:$A$19,0))*IF(OR(U10&lt;$M$3,U10&gt;$BU$36),0,INDEX($M$4:$N$10,WEEKDAY(U10,2),(U10&gt;=$M$3)*(U10&lt;$N$3)+2*(U10&gt;=$N$3)*(U10&lt;=$BU$36))),ISERROR(MATCH(U10,[1]Feiertage!$A$8:$A$19,0))*IF(OR(U10&lt;$M$3,U10&gt;$B$11),0,INDEX($M$4:$N$10,WEEKDAY(U10,2),(U10&gt;=$M$3)*(U10&lt;$N$3)+2*(U10&gt;=$N$3)*(U10&lt;=$BU$36))))</f>
        <v>7</v>
      </c>
      <c r="BE10" s="83"/>
      <c r="BF10" s="13" cm="1">
        <f t="array" ref="BF10">IF($B$11="",ISERROR(MATCH(W10,[1]Feiertage!$A$8:$A$19,0))*IF(OR(W10&lt;$M$3,W10&gt;$BU$36),0,INDEX($M$4:$N$10,WEEKDAY(W10,2),(W10&gt;=$M$3)*(W10&lt;$N$3)+2*(W10&gt;=$N$3)*(W10&lt;=$BU$36))),ISERROR(MATCH(W10,[1]Feiertage!$A$8:$A$19,0))*IF(OR(W10&lt;$M$3,W10&gt;$B$11),0,INDEX($M$4:$N$10,WEEKDAY(W10,2),(W10&gt;=$M$3)*(W10&lt;$N$3)+2*(W10&gt;=$N$3)*(W10&lt;=$BU$36))))</f>
        <v>0</v>
      </c>
      <c r="BG10" s="83"/>
      <c r="BH10" s="13" cm="1">
        <f t="array" ref="BH10">IF($B$11="",ISERROR(MATCH(Y10,[1]Feiertage!$A$8:$A$19,0))*IF(OR(Y10&lt;$M$3,Y10&gt;$BU$36),0,INDEX($M$4:$N$10,WEEKDAY(Y10,2),(Y10&gt;=$M$3)*(Y10&lt;$N$3)+2*(Y10&gt;=$N$3)*(Y10&lt;=$BU$36))),ISERROR(MATCH(Y10,[1]Feiertage!$A$8:$A$19,0))*IF(OR(Y10&lt;$M$3,Y10&gt;$B$11),0,INDEX($M$4:$N$10,WEEKDAY(Y10,2),(Y10&gt;=$M$3)*(Y10&lt;$N$3)+2*(Y10&gt;=$N$3)*(Y10&lt;=$BU$36))))</f>
        <v>7</v>
      </c>
      <c r="BI10" s="83"/>
      <c r="BJ10" s="13" cm="1">
        <f t="array" ref="BJ10">IF($B$11="",ISERROR(MATCH(AA10,[1]Feiertage!$A$8:$A$19,0))*IF(OR(AA10&lt;$M$3,AA10&gt;$BU$36),0,INDEX($M$4:$N$10,WEEKDAY(AA10,2),(AA10&gt;=$M$3)*(AA10&lt;$N$3)+2*(AA10&gt;=$N$3)*(AA10&lt;=$BU$36))),ISERROR(MATCH(AA10,[1]Feiertage!$A$8:$A$19,0))*IF(OR(AA10&lt;$M$3,AA10&gt;$B$11),0,INDEX($M$4:$N$10,WEEKDAY(AA10,2),(AA10&gt;=$M$3)*(AA10&lt;$N$3)+2*(AA10&gt;=$N$3)*(AA10&lt;=$BU$36))))</f>
        <v>6</v>
      </c>
      <c r="BK10" s="83"/>
      <c r="BL10" s="13" cm="1">
        <f t="array" ref="BL10">IF($B$11="",ISERROR(MATCH(AC10,[1]Feiertage!$A$8:$A$19,0))*IF(OR(AC10&lt;$M$3,AC10&gt;$BU$36),0,INDEX($M$4:$N$10,WEEKDAY(AC10,2),(AC10&gt;=$M$3)*(AC10&lt;$N$3)+2*(AC10&gt;=$N$3)*(AC10&lt;=$BU$36))),ISERROR(MATCH(AC10,[1]Feiertage!$A$8:$A$19,0))*IF(OR(AC10&lt;$M$3,AC10&gt;$B$11),0,INDEX($M$4:$N$10,WEEKDAY(AC10,2),(AC10&gt;=$M$3)*(AC10&lt;$N$3)+2*(AC10&gt;=$N$3)*(AC10&lt;=$BU$36))))</f>
        <v>0</v>
      </c>
      <c r="BM10" s="83"/>
      <c r="BN10" s="13" cm="1">
        <f t="array" ref="BN10">IF($B$11="",ISERROR(MATCH(AE10,[1]Feiertage!$A$8:$A$19,0))*IF(OR(AE10&lt;$M$3,AE10&gt;$BU$36),0,INDEX($M$4:$N$10,WEEKDAY(AE10,2),(AE10&gt;=$M$3)*(AE10&lt;$N$3)+2*(AE10&gt;=$N$3)*(AE10&lt;=$BU$36))),ISERROR(MATCH(AE10,[1]Feiertage!$A$8:$A$19,0))*IF(OR(AE10&lt;$M$3,AE10&gt;$B$11),0,INDEX($M$4:$N$10,WEEKDAY(AE10,2),(AE10&gt;=$M$3)*(AE10&lt;$N$3)+2*(AE10&gt;=$N$3)*(AE10&lt;=$BU$36))))</f>
        <v>0</v>
      </c>
      <c r="BO10" s="83"/>
      <c r="BP10" s="13" cm="1">
        <f t="array" ref="BP10">IF($B$11="",ISERROR(MATCH(AG10,[1]Feiertage!$A$8:$A$19,0))*IF(OR(AG10&lt;$M$3,AG10&gt;$BU$36),0,INDEX($M$4:$N$10,WEEKDAY(AG10,2),(AG10&gt;=$M$3)*(AG10&lt;$N$3)+2*(AG10&gt;=$N$3)*(AG10&lt;=$BU$36))),ISERROR(MATCH(AG10,[1]Feiertage!$A$8:$A$19,0))*IF(OR(AG10&lt;$M$3,AG10&gt;$B$11),0,INDEX($M$4:$N$10,WEEKDAY(AG10,2),(AG10&gt;=$M$3)*(AG10&lt;$N$3)+2*(AG10&gt;=$N$3)*(AG10&lt;=$BU$36))))</f>
        <v>0</v>
      </c>
      <c r="BQ10" s="83"/>
      <c r="BR10" s="13" cm="1">
        <f t="array" ref="BR10">IF($B$11="",ISERROR(MATCH(AI10,[1]Feiertage!$A$8:$A$19,0))*IF(OR(AI10&lt;$M$3,AI10&gt;$BU$36),0,INDEX($M$4:$N$10,WEEKDAY(AI10,2),(AI10&gt;=$M$3)*(AI10&lt;$N$3)+2*(AI10&gt;=$N$3)*(AI10&lt;=$BU$36))),ISERROR(MATCH(AI10,[1]Feiertage!$A$8:$A$19,0))*IF(OR(AI10&lt;$M$3,AI10&gt;$B$11),0,INDEX($M$4:$N$10,WEEKDAY(AI10,2),(AI10&gt;=$M$3)*(AI10&lt;$N$3)+2*(AI10&gt;=$N$3)*(AI10&lt;=$BU$36))))</f>
        <v>0</v>
      </c>
      <c r="BS10" s="83"/>
      <c r="BT10" s="13" cm="1">
        <f t="array" ref="BT10">IF($B$11="",ISERROR(MATCH(AK10,[1]Feiertage!$A$8:$A$19,0))*IF(OR(AK10&lt;$M$3,AK10&gt;$BU$36),0,INDEX($M$4:$N$10,WEEKDAY(AK10,2),(AK10&gt;=$M$3)*(AK10&lt;$N$3)+2*(AK10&gt;=$N$3)*(AK10&lt;=$BU$36))),ISERROR(MATCH(AK10,[1]Feiertage!$A$8:$A$19,0))*IF(OR(AK10&lt;$M$3,AK10&gt;$B$11),0,INDEX($M$4:$N$10,WEEKDAY(AK10,2),(AK10&gt;=$M$3)*(AK10&lt;$N$3)+2*(AK10&gt;=$N$3)*(AK10&lt;=$BU$36))))</f>
        <v>0</v>
      </c>
      <c r="BU10" s="83"/>
      <c r="BV10" s="13" cm="1">
        <f t="array" ref="BV10">IF($B$11="",ISERROR(MATCH(AM10,[1]Feiertage!$A$8:$A$19,0))*IF(OR(AM10&lt;$M$3,AM10&gt;$BU$36),0,INDEX($M$4:$N$10,WEEKDAY(AM10,2),(AM10&gt;=$M$3)*(AM10&lt;$N$3)+2*(AM10&gt;=$N$3)*(AM10&lt;=$BU$36))),ISERROR(MATCH(AM10,[1]Feiertage!$A$8:$A$19,0))*IF(OR(AM10&lt;$M$3,AM10&gt;$B$11),0,INDEX($M$4:$N$10,WEEKDAY(AM10,2),(AM10&gt;=$M$3)*(AM10&lt;$N$3)+2*(AM10&gt;=$N$3)*(AM10&lt;=$BU$36))))</f>
        <v>0</v>
      </c>
      <c r="BW10" s="84"/>
      <c r="BZ10" s="162"/>
      <c r="CA10" s="13" cm="1">
        <f t="array" ref="CA10">IF($B$11="",ISERROR(MATCH(Q10,$AO$3:$AQ$3,0))*IF(OR(Q10&lt;$M$3,Q10&gt;$BU$36),0,INDEX($M$4:$N$10,WEEKDAY(Q10,2),(Q10&gt;=$M$3)*(Q10&lt;$N$3)+2*(Q10&gt;=$N$3)*(Q10&lt;=$BU$36))),ISERROR(MATCH(Q10,$AO$3:$AQ$3,0))*IF(OR(Q10&lt;$M$3,Q10&gt;$B$11),0,INDEX($M$4:$N$10,WEEKDAY(Q10,2),(Q10&gt;=$M$3)*(Q10&lt;$N$3)+2*(Q10&gt;=$N$3)*(Q10&lt;=$BU$36))))</f>
        <v>0</v>
      </c>
      <c r="CB10" s="83"/>
      <c r="CC10" s="13" cm="1">
        <f t="array" ref="CC10">IF($B$11="",ISERROR(MATCH(S10,$AO$3:$AQ$3,0))*IF(OR(S10&lt;$M$3,S10&gt;$BU$36),0,INDEX($M$4:$N$10,WEEKDAY(S10,2),(S10&gt;=$M$3)*(S10&lt;$N$3)+2*(S10&gt;=$N$3)*(S10&lt;=$BU$36))),ISERROR(MATCH(S10,$AO$3:$AQ$3,0))*IF(OR(S10&lt;$M$3,S10&gt;$B$11),0,INDEX($M$4:$N$10,WEEKDAY(S10,2),(S10&gt;=$M$3)*(S10&lt;$N$3)+2*(S10&gt;=$N$3)*(S10&lt;=$BU$36))))</f>
        <v>7</v>
      </c>
      <c r="CD10" s="83"/>
      <c r="CE10" s="13" cm="1">
        <f t="array" ref="CE10">IF($B$11="",ISERROR(MATCH(U10,$AO$3:$AQ$3,0))*IF(OR(U10&lt;$M$3,U10&gt;$BU$36),0,INDEX($M$4:$N$10,WEEKDAY(U10,2),(U10&gt;=$M$3)*(U10&lt;$N$3)+2*(U10&gt;=$N$3)*(U10&lt;=$BU$36))),ISERROR(MATCH(U10,$AO$3:$AQ$3,0))*IF(OR(U10&lt;$M$3,U10&gt;$B$11),0,INDEX($M$4:$N$10,WEEKDAY(U10,2),(U10&gt;=$M$3)*(U10&lt;$N$3)+2*(U10&gt;=$N$3)*(U10&lt;=$BU$36))))</f>
        <v>7</v>
      </c>
      <c r="CF10" s="83"/>
      <c r="CG10" s="13" cm="1">
        <f t="array" ref="CG10">IF($B$11="",ISERROR(MATCH(W10,$AO$3:$AQ$3,0))*IF(OR(W10&lt;$M$3,W10&gt;$BU$36),0,INDEX($M$4:$N$10,WEEKDAY(W10,2),(W10&gt;=$M$3)*(W10&lt;$N$3)+2*(W10&gt;=$N$3)*(W10&lt;=$BU$36))),ISERROR(MATCH(W10,$AO$3:$AQ$3,0))*IF(OR(W10&lt;$M$3,W10&gt;$B$11),0,INDEX($M$4:$N$10,WEEKDAY(W10,2),(W10&gt;=$M$3)*(W10&lt;$N$3)+2*(W10&gt;=$N$3)*(W10&lt;=$BU$36))))</f>
        <v>0</v>
      </c>
      <c r="CH10" s="83"/>
      <c r="CI10" s="13" cm="1">
        <f t="array" ref="CI10">IF($B$11="",ISERROR(MATCH(Y10,$AO$3:$AQ$3,0))*IF(OR(Y10&lt;$M$3,Y10&gt;$BU$36),0,INDEX($M$4:$N$10,WEEKDAY(Y10,2),(Y10&gt;=$M$3)*(Y10&lt;$N$3)+2*(Y10&gt;=$N$3)*(Y10&lt;=$BU$36))),ISERROR(MATCH(Y10,$AO$3:$AQ$3,0))*IF(OR(Y10&lt;$M$3,Y10&gt;$B$11),0,INDEX($M$4:$N$10,WEEKDAY(Y10,2),(Y10&gt;=$M$3)*(Y10&lt;$N$3)+2*(Y10&gt;=$N$3)*(Y10&lt;=$BU$36))))</f>
        <v>7</v>
      </c>
      <c r="CJ10" s="83"/>
      <c r="CK10" s="13" cm="1">
        <f t="array" ref="CK10">IF($B$11="",ISERROR(MATCH(AA10,$AO$3:$AQ$3,0))*IF(OR(AA10&lt;$M$3,AA10&gt;$BU$36),0,INDEX($M$4:$N$10,WEEKDAY(AA10,2),(AA10&gt;=$M$3)*(AA10&lt;$N$3)+2*(AA10&gt;=$N$3)*(AA10&lt;=$BU$36))),ISERROR(MATCH(AA10,$AO$3:$AQ$3,0))*IF(OR(AA10&lt;$M$3,AA10&gt;$B$11),0,INDEX($M$4:$N$10,WEEKDAY(AA10,2),(AA10&gt;=$M$3)*(AA10&lt;$N$3)+2*(AA10&gt;=$N$3)*(AA10&lt;=$BU$36))))</f>
        <v>6</v>
      </c>
      <c r="CL10" s="83"/>
      <c r="CM10" s="13" cm="1">
        <f t="array" ref="CM10">IF($B$11="",ISERROR(MATCH(AC10,$AO$3:$AQ$3,0))*IF(OR(AC10&lt;$M$3,AC10&gt;$BU$36),0,INDEX($M$4:$N$10,WEEKDAY(AC10,2),(AC10&gt;=$M$3)*(AC10&lt;$N$3)+2*(AC10&gt;=$N$3)*(AC10&lt;=$BU$36))),ISERROR(MATCH(AC10,$AO$3:$AQ$3,0))*IF(OR(AC10&lt;$M$3,AC10&gt;$B$11),0,INDEX($M$4:$N$10,WEEKDAY(AC10,2),(AC10&gt;=$M$3)*(AC10&lt;$N$3)+2*(AC10&gt;=$N$3)*(AC10&lt;=$BU$36))))</f>
        <v>0</v>
      </c>
      <c r="CN10" s="83"/>
      <c r="CO10" s="13" cm="1">
        <f t="array" ref="CO10">IF($B$11="",ISERROR(MATCH(AE10,$AO$3:$AQ$3,0))*IF(OR(AE10&lt;$M$3,AE10&gt;$BU$36),0,INDEX($M$4:$N$10,WEEKDAY(AE10,2),(AE10&gt;=$M$3)*(AE10&lt;$N$3)+2*(AE10&gt;=$N$3)*(AE10&lt;=$BU$36))),ISERROR(MATCH(AE10,$AO$3:$AQ$3,0))*IF(OR(AE10&lt;$M$3,AE10&gt;$B$11),0,INDEX($M$4:$N$10,WEEKDAY(AE10,2),(AE10&gt;=$M$3)*(AE10&lt;$N$3)+2*(AE10&gt;=$N$3)*(AE10&lt;=$BU$36))))</f>
        <v>0</v>
      </c>
      <c r="CP10" s="83"/>
      <c r="CQ10" s="13" cm="1">
        <f t="array" ref="CQ10">IF($B$11="",ISERROR(MATCH(AG10,$AO$3:$AQ$3,0))*IF(OR(AG10&lt;$M$3,AG10&gt;$BU$36),0,INDEX($M$4:$N$10,WEEKDAY(AG10,2),(AG10&gt;=$M$3)*(AG10&lt;$N$3)+2*(AG10&gt;=$N$3)*(AG10&lt;=$BU$36))),ISERROR(MATCH(AG10,$AO$3:$AQ$3,0))*IF(OR(AG10&lt;$M$3,AG10&gt;$B$11),0,INDEX($M$4:$N$10,WEEKDAY(AG10,2),(AG10&gt;=$M$3)*(AG10&lt;$N$3)+2*(AG10&gt;=$N$3)*(AG10&lt;=$BU$36))))</f>
        <v>0</v>
      </c>
      <c r="CR10" s="83"/>
      <c r="CS10" s="13" cm="1">
        <f t="array" ref="CS10">IF($B$11="",ISERROR(MATCH(AI10,$AO$3:$AQ$3,0))*IF(OR(AI10&lt;$M$3,AI10&gt;$BU$36),0,INDEX($M$4:$N$10,WEEKDAY(AI10,2),(AI10&gt;=$M$3)*(AI10&lt;$N$3)+2*(AI10&gt;=$N$3)*(AI10&lt;=$BU$36))),ISERROR(MATCH(AI10,$AO$3:$AQ$3,0))*IF(OR(AI10&lt;$M$3,AI10&gt;$BU$36),0,INDEX($M$4:$N$10,WEEKDAY(AI10,2),(AI10&gt;=$M$3)*(AI10&lt;$N$3)+2*(AI10&gt;=$N$3)*(AI10&lt;=$BU$36))))</f>
        <v>0</v>
      </c>
      <c r="CT10" s="83"/>
      <c r="CU10" s="13" cm="1">
        <f t="array" ref="CU10">IF($B$11="",ISERROR(MATCH(AK10,$AO$3:$AQ$3,0))*IF(OR(AK10&lt;$M$3,AK10&gt;$BU$36),0,INDEX($M$4:$N$10,WEEKDAY(AK10,2),(AK10&gt;=$M$3)*(AK10&lt;$N$3)+2*(AK10&gt;=$N$3)*(AK10&lt;=$BU$36))),ISERROR(MATCH(AK10,$AO$3:$AQ$3,0))*IF(OR(AK10&lt;$M$3,AK10&gt;$B$11),0,INDEX($M$4:$N$10,WEEKDAY(AK10,2),(AK10&gt;=$M$3)*(AK10&lt;$N$3)+2*(AK10&gt;=$N$3)*(AK10&lt;=$BU$36))))</f>
        <v>0</v>
      </c>
      <c r="CV10" s="83"/>
      <c r="CW10" s="13" cm="1">
        <f t="array" ref="CW10">IF($B$11="",ISERROR(MATCH(AM10,$AO$3:$AQ$3,0))*IF(OR(AM10&lt;$M$3,AM10&gt;$BU$36),0,INDEX($M$4:$N$10,WEEKDAY(AM10,2),(AM10&gt;=$M$3)*(AM10&lt;$N$3)+2*(AM10&gt;=$N$3)*(AM10&lt;=$BU$36))),ISERROR(MATCH(AM10,$AO$3:$AQ$3,0))*IF(OR(AM10&lt;$M$3,AM10&gt;$B$11),0,INDEX($M$4:$N$10,WEEKDAY(AM10,2),(AM10&gt;=$M$3)*(AM10&lt;$N$3)+2*(AM10&gt;=$N$3)*(AM10&lt;=$BU$36))))</f>
        <v>0</v>
      </c>
      <c r="CX10" s="84"/>
    </row>
    <row r="11" spans="1:102" ht="14.45" customHeight="1" x14ac:dyDescent="0.25">
      <c r="A11" s="27" t="s">
        <v>52</v>
      </c>
      <c r="B11" s="348">
        <v>44773</v>
      </c>
      <c r="C11" s="349"/>
      <c r="D11" s="21"/>
      <c r="E11" s="21"/>
      <c r="F11" s="21"/>
      <c r="G11" s="21"/>
      <c r="H11" s="21"/>
      <c r="I11" s="21"/>
      <c r="K11" s="91"/>
      <c r="L11" s="91"/>
      <c r="M11" s="91"/>
      <c r="P11" s="11">
        <f t="shared" si="1"/>
        <v>44571</v>
      </c>
      <c r="Q11" s="12">
        <f t="shared" si="3"/>
        <v>44571</v>
      </c>
      <c r="R11" s="11">
        <f t="shared" si="3"/>
        <v>44602</v>
      </c>
      <c r="S11" s="12">
        <f t="shared" si="3"/>
        <v>44602</v>
      </c>
      <c r="T11" s="11">
        <f t="shared" si="3"/>
        <v>44630</v>
      </c>
      <c r="U11" s="12">
        <f t="shared" si="3"/>
        <v>44630</v>
      </c>
      <c r="V11" s="11">
        <f t="shared" si="3"/>
        <v>44661</v>
      </c>
      <c r="W11" s="12">
        <f t="shared" si="3"/>
        <v>44661</v>
      </c>
      <c r="X11" s="11">
        <f t="shared" si="3"/>
        <v>44691</v>
      </c>
      <c r="Y11" s="12">
        <f t="shared" si="3"/>
        <v>44691</v>
      </c>
      <c r="Z11" s="11">
        <f t="shared" si="3"/>
        <v>44722</v>
      </c>
      <c r="AA11" s="12">
        <f t="shared" si="3"/>
        <v>44722</v>
      </c>
      <c r="AB11" s="11">
        <f t="shared" si="3"/>
        <v>44752</v>
      </c>
      <c r="AC11" s="12">
        <f t="shared" si="3"/>
        <v>44752</v>
      </c>
      <c r="AD11" s="11">
        <f t="shared" si="3"/>
        <v>44783</v>
      </c>
      <c r="AE11" s="12">
        <f t="shared" si="3"/>
        <v>44783</v>
      </c>
      <c r="AF11" s="11">
        <f t="shared" si="3"/>
        <v>44814</v>
      </c>
      <c r="AG11" s="12">
        <f t="shared" si="3"/>
        <v>44814</v>
      </c>
      <c r="AH11" s="11">
        <f t="shared" si="3"/>
        <v>44844</v>
      </c>
      <c r="AI11" s="12">
        <f t="shared" si="3"/>
        <v>44844</v>
      </c>
      <c r="AJ11" s="11">
        <f t="shared" si="3"/>
        <v>44875</v>
      </c>
      <c r="AK11" s="12">
        <f t="shared" si="3"/>
        <v>44875</v>
      </c>
      <c r="AL11" s="11">
        <f t="shared" si="3"/>
        <v>44905</v>
      </c>
      <c r="AM11" s="12">
        <f t="shared" si="3"/>
        <v>44905</v>
      </c>
      <c r="AO11" s="323"/>
      <c r="AP11" s="323"/>
      <c r="AQ11" s="308"/>
      <c r="AR11" s="308"/>
      <c r="AY11" s="162"/>
      <c r="AZ11" s="13" cm="1">
        <f t="array" ref="AZ11">IF($B$11="",ISERROR(MATCH(Q11,[1]Feiertage!$A$8:$A$19,0))*IF(OR(Q11&lt;$M$3,Q11&gt;$BU$36),0,INDEX($M$4:$N$10,WEEKDAY(Q11,2),(Q11&gt;=$M$3)*(Q11&lt;$N$3)+2*(Q11&gt;=$N$3)*(Q11&lt;=$BU$36))),ISERROR(MATCH(Q11,[1]Feiertage!$A$8:$A$19,0))*IF(OR(Q11&lt;$M$3,Q11&gt;$B$11),0,INDEX($M$4:$N$10,WEEKDAY(Q11,2),(Q11&gt;=$M$3)*(Q11&lt;$N$3)+2*(Q11&gt;=$N$3)*(Q11&lt;=$BU$36))))</f>
        <v>7</v>
      </c>
      <c r="BA11" s="83"/>
      <c r="BB11" s="13" cm="1">
        <f t="array" ref="BB11">IF($B$11="",ISERROR(MATCH(S11,[1]Feiertage!$A$8:$A$19,0))*IF(OR(S11&lt;$M$3,S11&gt;$BU$36),0,INDEX($M$4:$N$10,WEEKDAY(S11,2),(S11&gt;=$M$3)*(S11&lt;$N$3)+2*(S11&gt;=$N$3)*(S11&lt;=$BU$36))),ISERROR(MATCH(S11,[1]Feiertage!$A$8:$A$19,0))*IF(OR(S11&lt;$M$3,S11&gt;$B$11),0,INDEX($M$4:$N$10,WEEKDAY(S11,2),(S11&gt;=$M$3)*(S11&lt;$N$3)+2*(S11&gt;=$N$3)*(S11&lt;=$BU$36))))</f>
        <v>7</v>
      </c>
      <c r="BC11" s="83"/>
      <c r="BD11" s="13" cm="1">
        <f t="array" ref="BD11">IF($B$11="",ISERROR(MATCH(U11,[1]Feiertage!$A$8:$A$19,0))*IF(OR(U11&lt;$M$3,U11&gt;$BU$36),0,INDEX($M$4:$N$10,WEEKDAY(U11,2),(U11&gt;=$M$3)*(U11&lt;$N$3)+2*(U11&gt;=$N$3)*(U11&lt;=$BU$36))),ISERROR(MATCH(U11,[1]Feiertage!$A$8:$A$19,0))*IF(OR(U11&lt;$M$3,U11&gt;$B$11),0,INDEX($M$4:$N$10,WEEKDAY(U11,2),(U11&gt;=$M$3)*(U11&lt;$N$3)+2*(U11&gt;=$N$3)*(U11&lt;=$BU$36))))</f>
        <v>7</v>
      </c>
      <c r="BE11" s="83"/>
      <c r="BF11" s="13" cm="1">
        <f t="array" ref="BF11">IF($B$11="",ISERROR(MATCH(W11,[1]Feiertage!$A$8:$A$19,0))*IF(OR(W11&lt;$M$3,W11&gt;$BU$36),0,INDEX($M$4:$N$10,WEEKDAY(W11,2),(W11&gt;=$M$3)*(W11&lt;$N$3)+2*(W11&gt;=$N$3)*(W11&lt;=$BU$36))),ISERROR(MATCH(W11,[1]Feiertage!$A$8:$A$19,0))*IF(OR(W11&lt;$M$3,W11&gt;$B$11),0,INDEX($M$4:$N$10,WEEKDAY(W11,2),(W11&gt;=$M$3)*(W11&lt;$N$3)+2*(W11&gt;=$N$3)*(W11&lt;=$BU$36))))</f>
        <v>0</v>
      </c>
      <c r="BG11" s="83"/>
      <c r="BH11" s="13" cm="1">
        <f t="array" ref="BH11">IF($B$11="",ISERROR(MATCH(Y11,[1]Feiertage!$A$8:$A$19,0))*IF(OR(Y11&lt;$M$3,Y11&gt;$BU$36),0,INDEX($M$4:$N$10,WEEKDAY(Y11,2),(Y11&gt;=$M$3)*(Y11&lt;$N$3)+2*(Y11&gt;=$N$3)*(Y11&lt;=$BU$36))),ISERROR(MATCH(Y11,[1]Feiertage!$A$8:$A$19,0))*IF(OR(Y11&lt;$M$3,Y11&gt;$B$11),0,INDEX($M$4:$N$10,WEEKDAY(Y11,2),(Y11&gt;=$M$3)*(Y11&lt;$N$3)+2*(Y11&gt;=$N$3)*(Y11&lt;=$BU$36))))</f>
        <v>7</v>
      </c>
      <c r="BI11" s="83"/>
      <c r="BJ11" s="13" cm="1">
        <f t="array" ref="BJ11">IF($B$11="",ISERROR(MATCH(AA11,[1]Feiertage!$A$8:$A$19,0))*IF(OR(AA11&lt;$M$3,AA11&gt;$BU$36),0,INDEX($M$4:$N$10,WEEKDAY(AA11,2),(AA11&gt;=$M$3)*(AA11&lt;$N$3)+2*(AA11&gt;=$N$3)*(AA11&lt;=$BU$36))),ISERROR(MATCH(AA11,[1]Feiertage!$A$8:$A$19,0))*IF(OR(AA11&lt;$M$3,AA11&gt;$B$11),0,INDEX($M$4:$N$10,WEEKDAY(AA11,2),(AA11&gt;=$M$3)*(AA11&lt;$N$3)+2*(AA11&gt;=$N$3)*(AA11&lt;=$BU$36))))</f>
        <v>6</v>
      </c>
      <c r="BK11" s="83"/>
      <c r="BL11" s="13" cm="1">
        <f t="array" ref="BL11">IF($B$11="",ISERROR(MATCH(AC11,[1]Feiertage!$A$8:$A$19,0))*IF(OR(AC11&lt;$M$3,AC11&gt;$BU$36),0,INDEX($M$4:$N$10,WEEKDAY(AC11,2),(AC11&gt;=$M$3)*(AC11&lt;$N$3)+2*(AC11&gt;=$N$3)*(AC11&lt;=$BU$36))),ISERROR(MATCH(AC11,[1]Feiertage!$A$8:$A$19,0))*IF(OR(AC11&lt;$M$3,AC11&gt;$B$11),0,INDEX($M$4:$N$10,WEEKDAY(AC11,2),(AC11&gt;=$M$3)*(AC11&lt;$N$3)+2*(AC11&gt;=$N$3)*(AC11&lt;=$BU$36))))</f>
        <v>0</v>
      </c>
      <c r="BM11" s="83"/>
      <c r="BN11" s="13" cm="1">
        <f t="array" ref="BN11">IF($B$11="",ISERROR(MATCH(AE11,[1]Feiertage!$A$8:$A$19,0))*IF(OR(AE11&lt;$M$3,AE11&gt;$BU$36),0,INDEX($M$4:$N$10,WEEKDAY(AE11,2),(AE11&gt;=$M$3)*(AE11&lt;$N$3)+2*(AE11&gt;=$N$3)*(AE11&lt;=$BU$36))),ISERROR(MATCH(AE11,[1]Feiertage!$A$8:$A$19,0))*IF(OR(AE11&lt;$M$3,AE11&gt;$B$11),0,INDEX($M$4:$N$10,WEEKDAY(AE11,2),(AE11&gt;=$M$3)*(AE11&lt;$N$3)+2*(AE11&gt;=$N$3)*(AE11&lt;=$BU$36))))</f>
        <v>0</v>
      </c>
      <c r="BO11" s="83"/>
      <c r="BP11" s="13" cm="1">
        <f t="array" ref="BP11">IF($B$11="",ISERROR(MATCH(AG11,[1]Feiertage!$A$8:$A$19,0))*IF(OR(AG11&lt;$M$3,AG11&gt;$BU$36),0,INDEX($M$4:$N$10,WEEKDAY(AG11,2),(AG11&gt;=$M$3)*(AG11&lt;$N$3)+2*(AG11&gt;=$N$3)*(AG11&lt;=$BU$36))),ISERROR(MATCH(AG11,[1]Feiertage!$A$8:$A$19,0))*IF(OR(AG11&lt;$M$3,AG11&gt;$B$11),0,INDEX($M$4:$N$10,WEEKDAY(AG11,2),(AG11&gt;=$M$3)*(AG11&lt;$N$3)+2*(AG11&gt;=$N$3)*(AG11&lt;=$BU$36))))</f>
        <v>0</v>
      </c>
      <c r="BQ11" s="83"/>
      <c r="BR11" s="13" cm="1">
        <f t="array" ref="BR11">IF($B$11="",ISERROR(MATCH(AI11,[1]Feiertage!$A$8:$A$19,0))*IF(OR(AI11&lt;$M$3,AI11&gt;$BU$36),0,INDEX($M$4:$N$10,WEEKDAY(AI11,2),(AI11&gt;=$M$3)*(AI11&lt;$N$3)+2*(AI11&gt;=$N$3)*(AI11&lt;=$BU$36))),ISERROR(MATCH(AI11,[1]Feiertage!$A$8:$A$19,0))*IF(OR(AI11&lt;$M$3,AI11&gt;$B$11),0,INDEX($M$4:$N$10,WEEKDAY(AI11,2),(AI11&gt;=$M$3)*(AI11&lt;$N$3)+2*(AI11&gt;=$N$3)*(AI11&lt;=$BU$36))))</f>
        <v>0</v>
      </c>
      <c r="BS11" s="83"/>
      <c r="BT11" s="13" cm="1">
        <f t="array" ref="BT11">IF($B$11="",ISERROR(MATCH(AK11,[1]Feiertage!$A$8:$A$19,0))*IF(OR(AK11&lt;$M$3,AK11&gt;$BU$36),0,INDEX($M$4:$N$10,WEEKDAY(AK11,2),(AK11&gt;=$M$3)*(AK11&lt;$N$3)+2*(AK11&gt;=$N$3)*(AK11&lt;=$BU$36))),ISERROR(MATCH(AK11,[1]Feiertage!$A$8:$A$19,0))*IF(OR(AK11&lt;$M$3,AK11&gt;$B$11),0,INDEX($M$4:$N$10,WEEKDAY(AK11,2),(AK11&gt;=$M$3)*(AK11&lt;$N$3)+2*(AK11&gt;=$N$3)*(AK11&lt;=$BU$36))))</f>
        <v>0</v>
      </c>
      <c r="BU11" s="83"/>
      <c r="BV11" s="13" cm="1">
        <f t="array" ref="BV11">IF($B$11="",ISERROR(MATCH(AM11,[1]Feiertage!$A$8:$A$19,0))*IF(OR(AM11&lt;$M$3,AM11&gt;$BU$36),0,INDEX($M$4:$N$10,WEEKDAY(AM11,2),(AM11&gt;=$M$3)*(AM11&lt;$N$3)+2*(AM11&gt;=$N$3)*(AM11&lt;=$BU$36))),ISERROR(MATCH(AM11,[1]Feiertage!$A$8:$A$19,0))*IF(OR(AM11&lt;$M$3,AM11&gt;$B$11),0,INDEX($M$4:$N$10,WEEKDAY(AM11,2),(AM11&gt;=$M$3)*(AM11&lt;$N$3)+2*(AM11&gt;=$N$3)*(AM11&lt;=$BU$36))))</f>
        <v>0</v>
      </c>
      <c r="BW11" s="84"/>
      <c r="BZ11" s="162"/>
      <c r="CA11" s="13" cm="1">
        <f t="array" ref="CA11">IF($B$11="",ISERROR(MATCH(Q11,$AO$3:$AQ$3,0))*IF(OR(Q11&lt;$M$3,Q11&gt;$BU$36),0,INDEX($M$4:$N$10,WEEKDAY(Q11,2),(Q11&gt;=$M$3)*(Q11&lt;$N$3)+2*(Q11&gt;=$N$3)*(Q11&lt;=$BU$36))),ISERROR(MATCH(Q11,$AO$3:$AQ$3,0))*IF(OR(Q11&lt;$M$3,Q11&gt;$B$11),0,INDEX($M$4:$N$10,WEEKDAY(Q11,2),(Q11&gt;=$M$3)*(Q11&lt;$N$3)+2*(Q11&gt;=$N$3)*(Q11&lt;=$BU$36))))</f>
        <v>7</v>
      </c>
      <c r="CB11" s="83"/>
      <c r="CC11" s="13" cm="1">
        <f t="array" ref="CC11">IF($B$11="",ISERROR(MATCH(S11,$AO$3:$AQ$3,0))*IF(OR(S11&lt;$M$3,S11&gt;$BU$36),0,INDEX($M$4:$N$10,WEEKDAY(S11,2),(S11&gt;=$M$3)*(S11&lt;$N$3)+2*(S11&gt;=$N$3)*(S11&lt;=$BU$36))),ISERROR(MATCH(S11,$AO$3:$AQ$3,0))*IF(OR(S11&lt;$M$3,S11&gt;$B$11),0,INDEX($M$4:$N$10,WEEKDAY(S11,2),(S11&gt;=$M$3)*(S11&lt;$N$3)+2*(S11&gt;=$N$3)*(S11&lt;=$BU$36))))</f>
        <v>7</v>
      </c>
      <c r="CD11" s="83"/>
      <c r="CE11" s="13" cm="1">
        <f t="array" ref="CE11">IF($B$11="",ISERROR(MATCH(U11,$AO$3:$AQ$3,0))*IF(OR(U11&lt;$M$3,U11&gt;$BU$36),0,INDEX($M$4:$N$10,WEEKDAY(U11,2),(U11&gt;=$M$3)*(U11&lt;$N$3)+2*(U11&gt;=$N$3)*(U11&lt;=$BU$36))),ISERROR(MATCH(U11,$AO$3:$AQ$3,0))*IF(OR(U11&lt;$M$3,U11&gt;$B$11),0,INDEX($M$4:$N$10,WEEKDAY(U11,2),(U11&gt;=$M$3)*(U11&lt;$N$3)+2*(U11&gt;=$N$3)*(U11&lt;=$BU$36))))</f>
        <v>7</v>
      </c>
      <c r="CF11" s="83"/>
      <c r="CG11" s="13" cm="1">
        <f t="array" ref="CG11">IF($B$11="",ISERROR(MATCH(W11,$AO$3:$AQ$3,0))*IF(OR(W11&lt;$M$3,W11&gt;$BU$36),0,INDEX($M$4:$N$10,WEEKDAY(W11,2),(W11&gt;=$M$3)*(W11&lt;$N$3)+2*(W11&gt;=$N$3)*(W11&lt;=$BU$36))),ISERROR(MATCH(W11,$AO$3:$AQ$3,0))*IF(OR(W11&lt;$M$3,W11&gt;$B$11),0,INDEX($M$4:$N$10,WEEKDAY(W11,2),(W11&gt;=$M$3)*(W11&lt;$N$3)+2*(W11&gt;=$N$3)*(W11&lt;=$BU$36))))</f>
        <v>0</v>
      </c>
      <c r="CH11" s="83"/>
      <c r="CI11" s="13" cm="1">
        <f t="array" ref="CI11">IF($B$11="",ISERROR(MATCH(Y11,$AO$3:$AQ$3,0))*IF(OR(Y11&lt;$M$3,Y11&gt;$BU$36),0,INDEX($M$4:$N$10,WEEKDAY(Y11,2),(Y11&gt;=$M$3)*(Y11&lt;$N$3)+2*(Y11&gt;=$N$3)*(Y11&lt;=$BU$36))),ISERROR(MATCH(Y11,$AO$3:$AQ$3,0))*IF(OR(Y11&lt;$M$3,Y11&gt;$B$11),0,INDEX($M$4:$N$10,WEEKDAY(Y11,2),(Y11&gt;=$M$3)*(Y11&lt;$N$3)+2*(Y11&gt;=$N$3)*(Y11&lt;=$BU$36))))</f>
        <v>7</v>
      </c>
      <c r="CJ11" s="83"/>
      <c r="CK11" s="13" cm="1">
        <f t="array" ref="CK11">IF($B$11="",ISERROR(MATCH(AA11,$AO$3:$AQ$3,0))*IF(OR(AA11&lt;$M$3,AA11&gt;$BU$36),0,INDEX($M$4:$N$10,WEEKDAY(AA11,2),(AA11&gt;=$M$3)*(AA11&lt;$N$3)+2*(AA11&gt;=$N$3)*(AA11&lt;=$BU$36))),ISERROR(MATCH(AA11,$AO$3:$AQ$3,0))*IF(OR(AA11&lt;$M$3,AA11&gt;$B$11),0,INDEX($M$4:$N$10,WEEKDAY(AA11,2),(AA11&gt;=$M$3)*(AA11&lt;$N$3)+2*(AA11&gt;=$N$3)*(AA11&lt;=$BU$36))))</f>
        <v>6</v>
      </c>
      <c r="CL11" s="83"/>
      <c r="CM11" s="13" cm="1">
        <f t="array" ref="CM11">IF($B$11="",ISERROR(MATCH(AC11,$AO$3:$AQ$3,0))*IF(OR(AC11&lt;$M$3,AC11&gt;$BU$36),0,INDEX($M$4:$N$10,WEEKDAY(AC11,2),(AC11&gt;=$M$3)*(AC11&lt;$N$3)+2*(AC11&gt;=$N$3)*(AC11&lt;=$BU$36))),ISERROR(MATCH(AC11,$AO$3:$AQ$3,0))*IF(OR(AC11&lt;$M$3,AC11&gt;$B$11),0,INDEX($M$4:$N$10,WEEKDAY(AC11,2),(AC11&gt;=$M$3)*(AC11&lt;$N$3)+2*(AC11&gt;=$N$3)*(AC11&lt;=$BU$36))))</f>
        <v>0</v>
      </c>
      <c r="CN11" s="83"/>
      <c r="CO11" s="13" cm="1">
        <f t="array" ref="CO11">IF($B$11="",ISERROR(MATCH(AE11,$AO$3:$AQ$3,0))*IF(OR(AE11&lt;$M$3,AE11&gt;$BU$36),0,INDEX($M$4:$N$10,WEEKDAY(AE11,2),(AE11&gt;=$M$3)*(AE11&lt;$N$3)+2*(AE11&gt;=$N$3)*(AE11&lt;=$BU$36))),ISERROR(MATCH(AE11,$AO$3:$AQ$3,0))*IF(OR(AE11&lt;$M$3,AE11&gt;$B$11),0,INDEX($M$4:$N$10,WEEKDAY(AE11,2),(AE11&gt;=$M$3)*(AE11&lt;$N$3)+2*(AE11&gt;=$N$3)*(AE11&lt;=$BU$36))))</f>
        <v>0</v>
      </c>
      <c r="CP11" s="83"/>
      <c r="CQ11" s="13" cm="1">
        <f t="array" ref="CQ11">IF($B$11="",ISERROR(MATCH(AG11,$AO$3:$AQ$3,0))*IF(OR(AG11&lt;$M$3,AG11&gt;$BU$36),0,INDEX($M$4:$N$10,WEEKDAY(AG11,2),(AG11&gt;=$M$3)*(AG11&lt;$N$3)+2*(AG11&gt;=$N$3)*(AG11&lt;=$BU$36))),ISERROR(MATCH(AG11,$AO$3:$AQ$3,0))*IF(OR(AG11&lt;$M$3,AG11&gt;$B$11),0,INDEX($M$4:$N$10,WEEKDAY(AG11,2),(AG11&gt;=$M$3)*(AG11&lt;$N$3)+2*(AG11&gt;=$N$3)*(AG11&lt;=$BU$36))))</f>
        <v>0</v>
      </c>
      <c r="CR11" s="83"/>
      <c r="CS11" s="13" cm="1">
        <f t="array" ref="CS11">IF($B$11="",ISERROR(MATCH(AI11,$AO$3:$AQ$3,0))*IF(OR(AI11&lt;$M$3,AI11&gt;$BU$36),0,INDEX($M$4:$N$10,WEEKDAY(AI11,2),(AI11&gt;=$M$3)*(AI11&lt;$N$3)+2*(AI11&gt;=$N$3)*(AI11&lt;=$BU$36))),ISERROR(MATCH(AI11,$AO$3:$AQ$3,0))*IF(OR(AI11&lt;$M$3,AI11&gt;$BU$36),0,INDEX($M$4:$N$10,WEEKDAY(AI11,2),(AI11&gt;=$M$3)*(AI11&lt;$N$3)+2*(AI11&gt;=$N$3)*(AI11&lt;=$BU$36))))</f>
        <v>0</v>
      </c>
      <c r="CT11" s="83"/>
      <c r="CU11" s="13" cm="1">
        <f t="array" ref="CU11">IF($B$11="",ISERROR(MATCH(AK11,$AO$3:$AQ$3,0))*IF(OR(AK11&lt;$M$3,AK11&gt;$BU$36),0,INDEX($M$4:$N$10,WEEKDAY(AK11,2),(AK11&gt;=$M$3)*(AK11&lt;$N$3)+2*(AK11&gt;=$N$3)*(AK11&lt;=$BU$36))),ISERROR(MATCH(AK11,$AO$3:$AQ$3,0))*IF(OR(AK11&lt;$M$3,AK11&gt;$B$11),0,INDEX($M$4:$N$10,WEEKDAY(AK11,2),(AK11&gt;=$M$3)*(AK11&lt;$N$3)+2*(AK11&gt;=$N$3)*(AK11&lt;=$BU$36))))</f>
        <v>0</v>
      </c>
      <c r="CV11" s="83"/>
      <c r="CW11" s="13" cm="1">
        <f t="array" ref="CW11">IF($B$11="",ISERROR(MATCH(AM11,$AO$3:$AQ$3,0))*IF(OR(AM11&lt;$M$3,AM11&gt;$BU$36),0,INDEX($M$4:$N$10,WEEKDAY(AM11,2),(AM11&gt;=$M$3)*(AM11&lt;$N$3)+2*(AM11&gt;=$N$3)*(AM11&lt;=$BU$36))),ISERROR(MATCH(AM11,$AO$3:$AQ$3,0))*IF(OR(AM11&lt;$M$3,AM11&gt;$B$11),0,INDEX($M$4:$N$10,WEEKDAY(AM11,2),(AM11&gt;=$M$3)*(AM11&lt;$N$3)+2*(AM11&gt;=$N$3)*(AM11&lt;=$BU$36))))</f>
        <v>0</v>
      </c>
      <c r="CX11" s="84"/>
    </row>
    <row r="12" spans="1:102" ht="14.45" customHeight="1" x14ac:dyDescent="0.25">
      <c r="F12" s="93" t="s">
        <v>1</v>
      </c>
      <c r="G12" s="93"/>
      <c r="H12" s="93"/>
      <c r="I12" s="94" t="s">
        <v>2</v>
      </c>
      <c r="J12" s="94"/>
      <c r="K12" s="94"/>
      <c r="L12" s="94"/>
      <c r="M12" s="94"/>
      <c r="N12" s="94"/>
      <c r="P12" s="11">
        <f t="shared" si="1"/>
        <v>44572</v>
      </c>
      <c r="Q12" s="12">
        <f t="shared" si="3"/>
        <v>44572</v>
      </c>
      <c r="R12" s="11">
        <f t="shared" si="3"/>
        <v>44603</v>
      </c>
      <c r="S12" s="12">
        <f t="shared" si="3"/>
        <v>44603</v>
      </c>
      <c r="T12" s="11">
        <f t="shared" si="3"/>
        <v>44631</v>
      </c>
      <c r="U12" s="12">
        <f t="shared" si="3"/>
        <v>44631</v>
      </c>
      <c r="V12" s="11">
        <f t="shared" si="3"/>
        <v>44662</v>
      </c>
      <c r="W12" s="12">
        <f t="shared" si="3"/>
        <v>44662</v>
      </c>
      <c r="X12" s="11">
        <f t="shared" si="3"/>
        <v>44692</v>
      </c>
      <c r="Y12" s="12">
        <f t="shared" si="3"/>
        <v>44692</v>
      </c>
      <c r="Z12" s="11">
        <f t="shared" si="3"/>
        <v>44723</v>
      </c>
      <c r="AA12" s="12">
        <f t="shared" si="3"/>
        <v>44723</v>
      </c>
      <c r="AB12" s="11">
        <f t="shared" si="3"/>
        <v>44753</v>
      </c>
      <c r="AC12" s="12">
        <f t="shared" si="3"/>
        <v>44753</v>
      </c>
      <c r="AD12" s="11">
        <f t="shared" si="3"/>
        <v>44784</v>
      </c>
      <c r="AE12" s="12">
        <f t="shared" si="3"/>
        <v>44784</v>
      </c>
      <c r="AF12" s="11">
        <f t="shared" si="3"/>
        <v>44815</v>
      </c>
      <c r="AG12" s="12">
        <f t="shared" si="3"/>
        <v>44815</v>
      </c>
      <c r="AH12" s="11">
        <f t="shared" si="3"/>
        <v>44845</v>
      </c>
      <c r="AI12" s="12">
        <f t="shared" si="3"/>
        <v>44845</v>
      </c>
      <c r="AJ12" s="11">
        <f t="shared" si="3"/>
        <v>44876</v>
      </c>
      <c r="AK12" s="12">
        <f t="shared" si="3"/>
        <v>44876</v>
      </c>
      <c r="AL12" s="11">
        <f t="shared" si="3"/>
        <v>44906</v>
      </c>
      <c r="AM12" s="12">
        <f t="shared" si="3"/>
        <v>44906</v>
      </c>
      <c r="AO12" s="322"/>
      <c r="AP12" s="322"/>
      <c r="AQ12" s="303"/>
      <c r="AR12" s="303"/>
      <c r="AY12" s="162"/>
      <c r="AZ12" s="13" cm="1">
        <f t="array" ref="AZ12">IF($B$11="",ISERROR(MATCH(Q12,[1]Feiertage!$A$8:$A$19,0))*IF(OR(Q12&lt;$M$3,Q12&gt;$BU$36),0,INDEX($M$4:$N$10,WEEKDAY(Q12,2),(Q12&gt;=$M$3)*(Q12&lt;$N$3)+2*(Q12&gt;=$N$3)*(Q12&lt;=$BU$36))),ISERROR(MATCH(Q12,[1]Feiertage!$A$8:$A$19,0))*IF(OR(Q12&lt;$M$3,Q12&gt;$B$11),0,INDEX($M$4:$N$10,WEEKDAY(Q12,2),(Q12&gt;=$M$3)*(Q12&lt;$N$3)+2*(Q12&gt;=$N$3)*(Q12&lt;=$BU$36))))</f>
        <v>7</v>
      </c>
      <c r="BA12" s="83"/>
      <c r="BB12" s="13" cm="1">
        <f t="array" ref="BB12">IF($B$11="",ISERROR(MATCH(S12,[1]Feiertage!$A$8:$A$19,0))*IF(OR(S12&lt;$M$3,S12&gt;$BU$36),0,INDEX($M$4:$N$10,WEEKDAY(S12,2),(S12&gt;=$M$3)*(S12&lt;$N$3)+2*(S12&gt;=$N$3)*(S12&lt;=$BU$36))),ISERROR(MATCH(S12,[1]Feiertage!$A$8:$A$19,0))*IF(OR(S12&lt;$M$3,S12&gt;$B$11),0,INDEX($M$4:$N$10,WEEKDAY(S12,2),(S12&gt;=$M$3)*(S12&lt;$N$3)+2*(S12&gt;=$N$3)*(S12&lt;=$BU$36))))</f>
        <v>7</v>
      </c>
      <c r="BC12" s="83"/>
      <c r="BD12" s="13" cm="1">
        <f t="array" ref="BD12">IF($B$11="",ISERROR(MATCH(U12,[1]Feiertage!$A$8:$A$19,0))*IF(OR(U12&lt;$M$3,U12&gt;$BU$36),0,INDEX($M$4:$N$10,WEEKDAY(U12,2),(U12&gt;=$M$3)*(U12&lt;$N$3)+2*(U12&gt;=$N$3)*(U12&lt;=$BU$36))),ISERROR(MATCH(U12,[1]Feiertage!$A$8:$A$19,0))*IF(OR(U12&lt;$M$3,U12&gt;$B$11),0,INDEX($M$4:$N$10,WEEKDAY(U12,2),(U12&gt;=$M$3)*(U12&lt;$N$3)+2*(U12&gt;=$N$3)*(U12&lt;=$BU$36))))</f>
        <v>7</v>
      </c>
      <c r="BE12" s="83"/>
      <c r="BF12" s="13" cm="1">
        <f t="array" ref="BF12">IF($B$11="",ISERROR(MATCH(W12,[1]Feiertage!$A$8:$A$19,0))*IF(OR(W12&lt;$M$3,W12&gt;$BU$36),0,INDEX($M$4:$N$10,WEEKDAY(W12,2),(W12&gt;=$M$3)*(W12&lt;$N$3)+2*(W12&gt;=$N$3)*(W12&lt;=$BU$36))),ISERROR(MATCH(W12,[1]Feiertage!$A$8:$A$19,0))*IF(OR(W12&lt;$M$3,W12&gt;$B$11),0,INDEX($M$4:$N$10,WEEKDAY(W12,2),(W12&gt;=$M$3)*(W12&lt;$N$3)+2*(W12&gt;=$N$3)*(W12&lt;=$BU$36))))</f>
        <v>7</v>
      </c>
      <c r="BG12" s="83"/>
      <c r="BH12" s="13" cm="1">
        <f t="array" ref="BH12">IF($B$11="",ISERROR(MATCH(Y12,[1]Feiertage!$A$8:$A$19,0))*IF(OR(Y12&lt;$M$3,Y12&gt;$BU$36),0,INDEX($M$4:$N$10,WEEKDAY(Y12,2),(Y12&gt;=$M$3)*(Y12&lt;$N$3)+2*(Y12&gt;=$N$3)*(Y12&lt;=$BU$36))),ISERROR(MATCH(Y12,[1]Feiertage!$A$8:$A$19,0))*IF(OR(Y12&lt;$M$3,Y12&gt;$B$11),0,INDEX($M$4:$N$10,WEEKDAY(Y12,2),(Y12&gt;=$M$3)*(Y12&lt;$N$3)+2*(Y12&gt;=$N$3)*(Y12&lt;=$BU$36))))</f>
        <v>7</v>
      </c>
      <c r="BI12" s="83"/>
      <c r="BJ12" s="13" cm="1">
        <f t="array" ref="BJ12">IF($B$11="",ISERROR(MATCH(AA12,[1]Feiertage!$A$8:$A$19,0))*IF(OR(AA12&lt;$M$3,AA12&gt;$BU$36),0,INDEX($M$4:$N$10,WEEKDAY(AA12,2),(AA12&gt;=$M$3)*(AA12&lt;$N$3)+2*(AA12&gt;=$N$3)*(AA12&lt;=$BU$36))),ISERROR(MATCH(AA12,[1]Feiertage!$A$8:$A$19,0))*IF(OR(AA12&lt;$M$3,AA12&gt;$B$11),0,INDEX($M$4:$N$10,WEEKDAY(AA12,2),(AA12&gt;=$M$3)*(AA12&lt;$N$3)+2*(AA12&gt;=$N$3)*(AA12&lt;=$BU$36))))</f>
        <v>0</v>
      </c>
      <c r="BK12" s="83"/>
      <c r="BL12" s="13" cm="1">
        <f t="array" ref="BL12">IF($B$11="",ISERROR(MATCH(AC12,[1]Feiertage!$A$8:$A$19,0))*IF(OR(AC12&lt;$M$3,AC12&gt;$BU$36),0,INDEX($M$4:$N$10,WEEKDAY(AC12,2),(AC12&gt;=$M$3)*(AC12&lt;$N$3)+2*(AC12&gt;=$N$3)*(AC12&lt;=$BU$36))),ISERROR(MATCH(AC12,[1]Feiertage!$A$8:$A$19,0))*IF(OR(AC12&lt;$M$3,AC12&gt;$B$11),0,INDEX($M$4:$N$10,WEEKDAY(AC12,2),(AC12&gt;=$M$3)*(AC12&lt;$N$3)+2*(AC12&gt;=$N$3)*(AC12&lt;=$BU$36))))</f>
        <v>6</v>
      </c>
      <c r="BM12" s="83"/>
      <c r="BN12" s="13" cm="1">
        <f t="array" ref="BN12">IF($B$11="",ISERROR(MATCH(AE12,[1]Feiertage!$A$8:$A$19,0))*IF(OR(AE12&lt;$M$3,AE12&gt;$BU$36),0,INDEX($M$4:$N$10,WEEKDAY(AE12,2),(AE12&gt;=$M$3)*(AE12&lt;$N$3)+2*(AE12&gt;=$N$3)*(AE12&lt;=$BU$36))),ISERROR(MATCH(AE12,[1]Feiertage!$A$8:$A$19,0))*IF(OR(AE12&lt;$M$3,AE12&gt;$B$11),0,INDEX($M$4:$N$10,WEEKDAY(AE12,2),(AE12&gt;=$M$3)*(AE12&lt;$N$3)+2*(AE12&gt;=$N$3)*(AE12&lt;=$BU$36))))</f>
        <v>0</v>
      </c>
      <c r="BO12" s="83"/>
      <c r="BP12" s="13" cm="1">
        <f t="array" ref="BP12">IF($B$11="",ISERROR(MATCH(AG12,[1]Feiertage!$A$8:$A$19,0))*IF(OR(AG12&lt;$M$3,AG12&gt;$BU$36),0,INDEX($M$4:$N$10,WEEKDAY(AG12,2),(AG12&gt;=$M$3)*(AG12&lt;$N$3)+2*(AG12&gt;=$N$3)*(AG12&lt;=$BU$36))),ISERROR(MATCH(AG12,[1]Feiertage!$A$8:$A$19,0))*IF(OR(AG12&lt;$M$3,AG12&gt;$B$11),0,INDEX($M$4:$N$10,WEEKDAY(AG12,2),(AG12&gt;=$M$3)*(AG12&lt;$N$3)+2*(AG12&gt;=$N$3)*(AG12&lt;=$BU$36))))</f>
        <v>0</v>
      </c>
      <c r="BQ12" s="83"/>
      <c r="BR12" s="13" cm="1">
        <f t="array" ref="BR12">IF($B$11="",ISERROR(MATCH(AI12,[1]Feiertage!$A$8:$A$19,0))*IF(OR(AI12&lt;$M$3,AI12&gt;$BU$36),0,INDEX($M$4:$N$10,WEEKDAY(AI12,2),(AI12&gt;=$M$3)*(AI12&lt;$N$3)+2*(AI12&gt;=$N$3)*(AI12&lt;=$BU$36))),ISERROR(MATCH(AI12,[1]Feiertage!$A$8:$A$19,0))*IF(OR(AI12&lt;$M$3,AI12&gt;$B$11),0,INDEX($M$4:$N$10,WEEKDAY(AI12,2),(AI12&gt;=$M$3)*(AI12&lt;$N$3)+2*(AI12&gt;=$N$3)*(AI12&lt;=$BU$36))))</f>
        <v>0</v>
      </c>
      <c r="BS12" s="83"/>
      <c r="BT12" s="13" cm="1">
        <f t="array" ref="BT12">IF($B$11="",ISERROR(MATCH(AK12,[1]Feiertage!$A$8:$A$19,0))*IF(OR(AK12&lt;$M$3,AK12&gt;$BU$36),0,INDEX($M$4:$N$10,WEEKDAY(AK12,2),(AK12&gt;=$M$3)*(AK12&lt;$N$3)+2*(AK12&gt;=$N$3)*(AK12&lt;=$BU$36))),ISERROR(MATCH(AK12,[1]Feiertage!$A$8:$A$19,0))*IF(OR(AK12&lt;$M$3,AK12&gt;$B$11),0,INDEX($M$4:$N$10,WEEKDAY(AK12,2),(AK12&gt;=$M$3)*(AK12&lt;$N$3)+2*(AK12&gt;=$N$3)*(AK12&lt;=$BU$36))))</f>
        <v>0</v>
      </c>
      <c r="BU12" s="83"/>
      <c r="BV12" s="13" cm="1">
        <f t="array" ref="BV12">IF($B$11="",ISERROR(MATCH(AM12,[1]Feiertage!$A$8:$A$19,0))*IF(OR(AM12&lt;$M$3,AM12&gt;$BU$36),0,INDEX($M$4:$N$10,WEEKDAY(AM12,2),(AM12&gt;=$M$3)*(AM12&lt;$N$3)+2*(AM12&gt;=$N$3)*(AM12&lt;=$BU$36))),ISERROR(MATCH(AM12,[1]Feiertage!$A$8:$A$19,0))*IF(OR(AM12&lt;$M$3,AM12&gt;$B$11),0,INDEX($M$4:$N$10,WEEKDAY(AM12,2),(AM12&gt;=$M$3)*(AM12&lt;$N$3)+2*(AM12&gt;=$N$3)*(AM12&lt;=$BU$36))))</f>
        <v>0</v>
      </c>
      <c r="BW12" s="84"/>
      <c r="BZ12" s="162"/>
      <c r="CA12" s="13" cm="1">
        <f t="array" ref="CA12">IF($B$11="",ISERROR(MATCH(Q12,$AO$3:$AQ$3,0))*IF(OR(Q12&lt;$M$3,Q12&gt;$BU$36),0,INDEX($M$4:$N$10,WEEKDAY(Q12,2),(Q12&gt;=$M$3)*(Q12&lt;$N$3)+2*(Q12&gt;=$N$3)*(Q12&lt;=$BU$36))),ISERROR(MATCH(Q12,$AO$3:$AQ$3,0))*IF(OR(Q12&lt;$M$3,Q12&gt;$B$11),0,INDEX($M$4:$N$10,WEEKDAY(Q12,2),(Q12&gt;=$M$3)*(Q12&lt;$N$3)+2*(Q12&gt;=$N$3)*(Q12&lt;=$BU$36))))</f>
        <v>7</v>
      </c>
      <c r="CB12" s="83"/>
      <c r="CC12" s="13" cm="1">
        <f t="array" ref="CC12">IF($B$11="",ISERROR(MATCH(S12,$AO$3:$AQ$3,0))*IF(OR(S12&lt;$M$3,S12&gt;$BU$36),0,INDEX($M$4:$N$10,WEEKDAY(S12,2),(S12&gt;=$M$3)*(S12&lt;$N$3)+2*(S12&gt;=$N$3)*(S12&lt;=$BU$36))),ISERROR(MATCH(S12,$AO$3:$AQ$3,0))*IF(OR(S12&lt;$M$3,S12&gt;$B$11),0,INDEX($M$4:$N$10,WEEKDAY(S12,2),(S12&gt;=$M$3)*(S12&lt;$N$3)+2*(S12&gt;=$N$3)*(S12&lt;=$BU$36))))</f>
        <v>7</v>
      </c>
      <c r="CD12" s="83"/>
      <c r="CE12" s="13" cm="1">
        <f t="array" ref="CE12">IF($B$11="",ISERROR(MATCH(U12,$AO$3:$AQ$3,0))*IF(OR(U12&lt;$M$3,U12&gt;$BU$36),0,INDEX($M$4:$N$10,WEEKDAY(U12,2),(U12&gt;=$M$3)*(U12&lt;$N$3)+2*(U12&gt;=$N$3)*(U12&lt;=$BU$36))),ISERROR(MATCH(U12,$AO$3:$AQ$3,0))*IF(OR(U12&lt;$M$3,U12&gt;$B$11),0,INDEX($M$4:$N$10,WEEKDAY(U12,2),(U12&gt;=$M$3)*(U12&lt;$N$3)+2*(U12&gt;=$N$3)*(U12&lt;=$BU$36))))</f>
        <v>7</v>
      </c>
      <c r="CF12" s="83"/>
      <c r="CG12" s="13" cm="1">
        <f t="array" ref="CG12">IF($B$11="",ISERROR(MATCH(W12,$AO$3:$AQ$3,0))*IF(OR(W12&lt;$M$3,W12&gt;$BU$36),0,INDEX($M$4:$N$10,WEEKDAY(W12,2),(W12&gt;=$M$3)*(W12&lt;$N$3)+2*(W12&gt;=$N$3)*(W12&lt;=$BU$36))),ISERROR(MATCH(W12,$AO$3:$AQ$3,0))*IF(OR(W12&lt;$M$3,W12&gt;$B$11),0,INDEX($M$4:$N$10,WEEKDAY(W12,2),(W12&gt;=$M$3)*(W12&lt;$N$3)+2*(W12&gt;=$N$3)*(W12&lt;=$BU$36))))</f>
        <v>7</v>
      </c>
      <c r="CH12" s="83"/>
      <c r="CI12" s="13" cm="1">
        <f t="array" ref="CI12">IF($B$11="",ISERROR(MATCH(Y12,$AO$3:$AQ$3,0))*IF(OR(Y12&lt;$M$3,Y12&gt;$BU$36),0,INDEX($M$4:$N$10,WEEKDAY(Y12,2),(Y12&gt;=$M$3)*(Y12&lt;$N$3)+2*(Y12&gt;=$N$3)*(Y12&lt;=$BU$36))),ISERROR(MATCH(Y12,$AO$3:$AQ$3,0))*IF(OR(Y12&lt;$M$3,Y12&gt;$B$11),0,INDEX($M$4:$N$10,WEEKDAY(Y12,2),(Y12&gt;=$M$3)*(Y12&lt;$N$3)+2*(Y12&gt;=$N$3)*(Y12&lt;=$BU$36))))</f>
        <v>7</v>
      </c>
      <c r="CJ12" s="83"/>
      <c r="CK12" s="13" cm="1">
        <f t="array" ref="CK12">IF($B$11="",ISERROR(MATCH(AA12,$AO$3:$AQ$3,0))*IF(OR(AA12&lt;$M$3,AA12&gt;$BU$36),0,INDEX($M$4:$N$10,WEEKDAY(AA12,2),(AA12&gt;=$M$3)*(AA12&lt;$N$3)+2*(AA12&gt;=$N$3)*(AA12&lt;=$BU$36))),ISERROR(MATCH(AA12,$AO$3:$AQ$3,0))*IF(OR(AA12&lt;$M$3,AA12&gt;$B$11),0,INDEX($M$4:$N$10,WEEKDAY(AA12,2),(AA12&gt;=$M$3)*(AA12&lt;$N$3)+2*(AA12&gt;=$N$3)*(AA12&lt;=$BU$36))))</f>
        <v>0</v>
      </c>
      <c r="CL12" s="83"/>
      <c r="CM12" s="13" cm="1">
        <f t="array" ref="CM12">IF($B$11="",ISERROR(MATCH(AC12,$AO$3:$AQ$3,0))*IF(OR(AC12&lt;$M$3,AC12&gt;$BU$36),0,INDEX($M$4:$N$10,WEEKDAY(AC12,2),(AC12&gt;=$M$3)*(AC12&lt;$N$3)+2*(AC12&gt;=$N$3)*(AC12&lt;=$BU$36))),ISERROR(MATCH(AC12,$AO$3:$AQ$3,0))*IF(OR(AC12&lt;$M$3,AC12&gt;$B$11),0,INDEX($M$4:$N$10,WEEKDAY(AC12,2),(AC12&gt;=$M$3)*(AC12&lt;$N$3)+2*(AC12&gt;=$N$3)*(AC12&lt;=$BU$36))))</f>
        <v>6</v>
      </c>
      <c r="CN12" s="83"/>
      <c r="CO12" s="13" cm="1">
        <f t="array" ref="CO12">IF($B$11="",ISERROR(MATCH(AE12,$AO$3:$AQ$3,0))*IF(OR(AE12&lt;$M$3,AE12&gt;$BU$36),0,INDEX($M$4:$N$10,WEEKDAY(AE12,2),(AE12&gt;=$M$3)*(AE12&lt;$N$3)+2*(AE12&gt;=$N$3)*(AE12&lt;=$BU$36))),ISERROR(MATCH(AE12,$AO$3:$AQ$3,0))*IF(OR(AE12&lt;$M$3,AE12&gt;$B$11),0,INDEX($M$4:$N$10,WEEKDAY(AE12,2),(AE12&gt;=$M$3)*(AE12&lt;$N$3)+2*(AE12&gt;=$N$3)*(AE12&lt;=$BU$36))))</f>
        <v>0</v>
      </c>
      <c r="CP12" s="83"/>
      <c r="CQ12" s="13" cm="1">
        <f t="array" ref="CQ12">IF($B$11="",ISERROR(MATCH(AG12,$AO$3:$AQ$3,0))*IF(OR(AG12&lt;$M$3,AG12&gt;$BU$36),0,INDEX($M$4:$N$10,WEEKDAY(AG12,2),(AG12&gt;=$M$3)*(AG12&lt;$N$3)+2*(AG12&gt;=$N$3)*(AG12&lt;=$BU$36))),ISERROR(MATCH(AG12,$AO$3:$AQ$3,0))*IF(OR(AG12&lt;$M$3,AG12&gt;$B$11),0,INDEX($M$4:$N$10,WEEKDAY(AG12,2),(AG12&gt;=$M$3)*(AG12&lt;$N$3)+2*(AG12&gt;=$N$3)*(AG12&lt;=$BU$36))))</f>
        <v>0</v>
      </c>
      <c r="CR12" s="83"/>
      <c r="CS12" s="13" cm="1">
        <f t="array" ref="CS12">IF($B$11="",ISERROR(MATCH(AI12,$AO$3:$AQ$3,0))*IF(OR(AI12&lt;$M$3,AI12&gt;$BU$36),0,INDEX($M$4:$N$10,WEEKDAY(AI12,2),(AI12&gt;=$M$3)*(AI12&lt;$N$3)+2*(AI12&gt;=$N$3)*(AI12&lt;=$BU$36))),ISERROR(MATCH(AI12,$AO$3:$AQ$3,0))*IF(OR(AI12&lt;$M$3,AI12&gt;$BU$36),0,INDEX($M$4:$N$10,WEEKDAY(AI12,2),(AI12&gt;=$M$3)*(AI12&lt;$N$3)+2*(AI12&gt;=$N$3)*(AI12&lt;=$BU$36))))</f>
        <v>0</v>
      </c>
      <c r="CT12" s="83"/>
      <c r="CU12" s="13" cm="1">
        <f t="array" ref="CU12">IF($B$11="",ISERROR(MATCH(AK12,$AO$3:$AQ$3,0))*IF(OR(AK12&lt;$M$3,AK12&gt;$BU$36),0,INDEX($M$4:$N$10,WEEKDAY(AK12,2),(AK12&gt;=$M$3)*(AK12&lt;$N$3)+2*(AK12&gt;=$N$3)*(AK12&lt;=$BU$36))),ISERROR(MATCH(AK12,$AO$3:$AQ$3,0))*IF(OR(AK12&lt;$M$3,AK12&gt;$B$11),0,INDEX($M$4:$N$10,WEEKDAY(AK12,2),(AK12&gt;=$M$3)*(AK12&lt;$N$3)+2*(AK12&gt;=$N$3)*(AK12&lt;=$BU$36))))</f>
        <v>0</v>
      </c>
      <c r="CV12" s="83"/>
      <c r="CW12" s="13" cm="1">
        <f t="array" ref="CW12">IF($B$11="",ISERROR(MATCH(AM12,$AO$3:$AQ$3,0))*IF(OR(AM12&lt;$M$3,AM12&gt;$BU$36),0,INDEX($M$4:$N$10,WEEKDAY(AM12,2),(AM12&gt;=$M$3)*(AM12&lt;$N$3)+2*(AM12&gt;=$N$3)*(AM12&lt;=$BU$36))),ISERROR(MATCH(AM12,$AO$3:$AQ$3,0))*IF(OR(AM12&lt;$M$3,AM12&gt;$B$11),0,INDEX($M$4:$N$10,WEEKDAY(AM12,2),(AM12&gt;=$M$3)*(AM12&lt;$N$3)+2*(AM12&gt;=$N$3)*(AM12&lt;=$BU$36))))</f>
        <v>0</v>
      </c>
      <c r="CX12" s="84"/>
    </row>
    <row r="13" spans="1:102" ht="14.45" customHeight="1" x14ac:dyDescent="0.25">
      <c r="A13" s="335" t="s">
        <v>53</v>
      </c>
      <c r="B13" s="336"/>
      <c r="C13" s="337"/>
      <c r="D13" s="338" t="s">
        <v>54</v>
      </c>
      <c r="F13" s="108" t="s">
        <v>3</v>
      </c>
      <c r="G13" s="108"/>
      <c r="H13" s="108"/>
      <c r="I13" s="109">
        <v>0.55000000000000004</v>
      </c>
      <c r="J13" s="109"/>
      <c r="K13" s="110">
        <v>0.65</v>
      </c>
      <c r="L13" s="110"/>
      <c r="M13" s="3">
        <v>0.75</v>
      </c>
      <c r="N13" s="3"/>
      <c r="P13" s="11">
        <f t="shared" si="1"/>
        <v>44573</v>
      </c>
      <c r="Q13" s="12">
        <f t="shared" si="3"/>
        <v>44573</v>
      </c>
      <c r="R13" s="11">
        <f t="shared" si="3"/>
        <v>44604</v>
      </c>
      <c r="S13" s="12">
        <f t="shared" si="3"/>
        <v>44604</v>
      </c>
      <c r="T13" s="11">
        <f t="shared" si="3"/>
        <v>44632</v>
      </c>
      <c r="U13" s="12">
        <f t="shared" si="3"/>
        <v>44632</v>
      </c>
      <c r="V13" s="11">
        <f t="shared" si="3"/>
        <v>44663</v>
      </c>
      <c r="W13" s="12">
        <f t="shared" si="3"/>
        <v>44663</v>
      </c>
      <c r="X13" s="11">
        <f t="shared" si="3"/>
        <v>44693</v>
      </c>
      <c r="Y13" s="12">
        <f t="shared" si="3"/>
        <v>44693</v>
      </c>
      <c r="Z13" s="11">
        <f t="shared" si="3"/>
        <v>44724</v>
      </c>
      <c r="AA13" s="12">
        <f t="shared" si="3"/>
        <v>44724</v>
      </c>
      <c r="AB13" s="11">
        <f t="shared" si="3"/>
        <v>44754</v>
      </c>
      <c r="AC13" s="12">
        <f t="shared" si="3"/>
        <v>44754</v>
      </c>
      <c r="AD13" s="11">
        <f t="shared" si="3"/>
        <v>44785</v>
      </c>
      <c r="AE13" s="12">
        <f t="shared" si="3"/>
        <v>44785</v>
      </c>
      <c r="AF13" s="11">
        <f t="shared" si="3"/>
        <v>44816</v>
      </c>
      <c r="AG13" s="12">
        <f t="shared" si="3"/>
        <v>44816</v>
      </c>
      <c r="AH13" s="11">
        <f t="shared" si="3"/>
        <v>44846</v>
      </c>
      <c r="AI13" s="12">
        <f t="shared" si="3"/>
        <v>44846</v>
      </c>
      <c r="AJ13" s="11">
        <f t="shared" si="3"/>
        <v>44877</v>
      </c>
      <c r="AK13" s="12">
        <f t="shared" si="3"/>
        <v>44877</v>
      </c>
      <c r="AL13" s="11">
        <f t="shared" si="3"/>
        <v>44907</v>
      </c>
      <c r="AM13" s="12">
        <f t="shared" si="3"/>
        <v>44907</v>
      </c>
      <c r="AY13" s="162"/>
      <c r="AZ13" s="13" cm="1">
        <f t="array" ref="AZ13">IF($B$11="",ISERROR(MATCH(Q13,[1]Feiertage!$A$8:$A$19,0))*IF(OR(Q13&lt;$M$3,Q13&gt;$BU$36),0,INDEX($M$4:$N$10,WEEKDAY(Q13,2),(Q13&gt;=$M$3)*(Q13&lt;$N$3)+2*(Q13&gt;=$N$3)*(Q13&lt;=$BU$36))),ISERROR(MATCH(Q13,[1]Feiertage!$A$8:$A$19,0))*IF(OR(Q13&lt;$M$3,Q13&gt;$B$11),0,INDEX($M$4:$N$10,WEEKDAY(Q13,2),(Q13&gt;=$M$3)*(Q13&lt;$N$3)+2*(Q13&gt;=$N$3)*(Q13&lt;=$BU$36))))</f>
        <v>7</v>
      </c>
      <c r="BA13" s="83"/>
      <c r="BB13" s="13" cm="1">
        <f t="array" ref="BB13">IF($B$11="",ISERROR(MATCH(S13,[1]Feiertage!$A$8:$A$19,0))*IF(OR(S13&lt;$M$3,S13&gt;$BU$36),0,INDEX($M$4:$N$10,WEEKDAY(S13,2),(S13&gt;=$M$3)*(S13&lt;$N$3)+2*(S13&gt;=$N$3)*(S13&lt;=$BU$36))),ISERROR(MATCH(S13,[1]Feiertage!$A$8:$A$19,0))*IF(OR(S13&lt;$M$3,S13&gt;$B$11),0,INDEX($M$4:$N$10,WEEKDAY(S13,2),(S13&gt;=$M$3)*(S13&lt;$N$3)+2*(S13&gt;=$N$3)*(S13&lt;=$BU$36))))</f>
        <v>0</v>
      </c>
      <c r="BC13" s="83"/>
      <c r="BD13" s="13" cm="1">
        <f t="array" ref="BD13">IF($B$11="",ISERROR(MATCH(U13,[1]Feiertage!$A$8:$A$19,0))*IF(OR(U13&lt;$M$3,U13&gt;$BU$36),0,INDEX($M$4:$N$10,WEEKDAY(U13,2),(U13&gt;=$M$3)*(U13&lt;$N$3)+2*(U13&gt;=$N$3)*(U13&lt;=$BU$36))),ISERROR(MATCH(U13,[1]Feiertage!$A$8:$A$19,0))*IF(OR(U13&lt;$M$3,U13&gt;$B$11),0,INDEX($M$4:$N$10,WEEKDAY(U13,2),(U13&gt;=$M$3)*(U13&lt;$N$3)+2*(U13&gt;=$N$3)*(U13&lt;=$BU$36))))</f>
        <v>0</v>
      </c>
      <c r="BE13" s="83"/>
      <c r="BF13" s="13" cm="1">
        <f t="array" ref="BF13">IF($B$11="",ISERROR(MATCH(W13,[1]Feiertage!$A$8:$A$19,0))*IF(OR(W13&lt;$M$3,W13&gt;$BU$36),0,INDEX($M$4:$N$10,WEEKDAY(W13,2),(W13&gt;=$M$3)*(W13&lt;$N$3)+2*(W13&gt;=$N$3)*(W13&lt;=$BU$36))),ISERROR(MATCH(W13,[1]Feiertage!$A$8:$A$19,0))*IF(OR(W13&lt;$M$3,W13&gt;$B$11),0,INDEX($M$4:$N$10,WEEKDAY(W13,2),(W13&gt;=$M$3)*(W13&lt;$N$3)+2*(W13&gt;=$N$3)*(W13&lt;=$BU$36))))</f>
        <v>7</v>
      </c>
      <c r="BG13" s="83"/>
      <c r="BH13" s="13" cm="1">
        <f t="array" ref="BH13">IF($B$11="",ISERROR(MATCH(Y13,[1]Feiertage!$A$8:$A$19,0))*IF(OR(Y13&lt;$M$3,Y13&gt;$BU$36),0,INDEX($M$4:$N$10,WEEKDAY(Y13,2),(Y13&gt;=$M$3)*(Y13&lt;$N$3)+2*(Y13&gt;=$N$3)*(Y13&lt;=$BU$36))),ISERROR(MATCH(Y13,[1]Feiertage!$A$8:$A$19,0))*IF(OR(Y13&lt;$M$3,Y13&gt;$B$11),0,INDEX($M$4:$N$10,WEEKDAY(Y13,2),(Y13&gt;=$M$3)*(Y13&lt;$N$3)+2*(Y13&gt;=$N$3)*(Y13&lt;=$BU$36))))</f>
        <v>7</v>
      </c>
      <c r="BI13" s="83"/>
      <c r="BJ13" s="13" cm="1">
        <f t="array" ref="BJ13">IF($B$11="",ISERROR(MATCH(AA13,[1]Feiertage!$A$8:$A$19,0))*IF(OR(AA13&lt;$M$3,AA13&gt;$BU$36),0,INDEX($M$4:$N$10,WEEKDAY(AA13,2),(AA13&gt;=$M$3)*(AA13&lt;$N$3)+2*(AA13&gt;=$N$3)*(AA13&lt;=$BU$36))),ISERROR(MATCH(AA13,[1]Feiertage!$A$8:$A$19,0))*IF(OR(AA13&lt;$M$3,AA13&gt;$B$11),0,INDEX($M$4:$N$10,WEEKDAY(AA13,2),(AA13&gt;=$M$3)*(AA13&lt;$N$3)+2*(AA13&gt;=$N$3)*(AA13&lt;=$BU$36))))</f>
        <v>0</v>
      </c>
      <c r="BK13" s="83"/>
      <c r="BL13" s="13" cm="1">
        <f t="array" ref="BL13">IF($B$11="",ISERROR(MATCH(AC13,[1]Feiertage!$A$8:$A$19,0))*IF(OR(AC13&lt;$M$3,AC13&gt;$BU$36),0,INDEX($M$4:$N$10,WEEKDAY(AC13,2),(AC13&gt;=$M$3)*(AC13&lt;$N$3)+2*(AC13&gt;=$N$3)*(AC13&lt;=$BU$36))),ISERROR(MATCH(AC13,[1]Feiertage!$A$8:$A$19,0))*IF(OR(AC13&lt;$M$3,AC13&gt;$B$11),0,INDEX($M$4:$N$10,WEEKDAY(AC13,2),(AC13&gt;=$M$3)*(AC13&lt;$N$3)+2*(AC13&gt;=$N$3)*(AC13&lt;=$BU$36))))</f>
        <v>6</v>
      </c>
      <c r="BM13" s="83"/>
      <c r="BN13" s="13" cm="1">
        <f t="array" ref="BN13">IF($B$11="",ISERROR(MATCH(AE13,[1]Feiertage!$A$8:$A$19,0))*IF(OR(AE13&lt;$M$3,AE13&gt;$BU$36),0,INDEX($M$4:$N$10,WEEKDAY(AE13,2),(AE13&gt;=$M$3)*(AE13&lt;$N$3)+2*(AE13&gt;=$N$3)*(AE13&lt;=$BU$36))),ISERROR(MATCH(AE13,[1]Feiertage!$A$8:$A$19,0))*IF(OR(AE13&lt;$M$3,AE13&gt;$B$11),0,INDEX($M$4:$N$10,WEEKDAY(AE13,2),(AE13&gt;=$M$3)*(AE13&lt;$N$3)+2*(AE13&gt;=$N$3)*(AE13&lt;=$BU$36))))</f>
        <v>0</v>
      </c>
      <c r="BO13" s="83"/>
      <c r="BP13" s="13" cm="1">
        <f t="array" ref="BP13">IF($B$11="",ISERROR(MATCH(AG13,[1]Feiertage!$A$8:$A$19,0))*IF(OR(AG13&lt;$M$3,AG13&gt;$BU$36),0,INDEX($M$4:$N$10,WEEKDAY(AG13,2),(AG13&gt;=$M$3)*(AG13&lt;$N$3)+2*(AG13&gt;=$N$3)*(AG13&lt;=$BU$36))),ISERROR(MATCH(AG13,[1]Feiertage!$A$8:$A$19,0))*IF(OR(AG13&lt;$M$3,AG13&gt;$B$11),0,INDEX($M$4:$N$10,WEEKDAY(AG13,2),(AG13&gt;=$M$3)*(AG13&lt;$N$3)+2*(AG13&gt;=$N$3)*(AG13&lt;=$BU$36))))</f>
        <v>0</v>
      </c>
      <c r="BQ13" s="83"/>
      <c r="BR13" s="13" cm="1">
        <f t="array" ref="BR13">IF($B$11="",ISERROR(MATCH(AI13,[1]Feiertage!$A$8:$A$19,0))*IF(OR(AI13&lt;$M$3,AI13&gt;$BU$36),0,INDEX($M$4:$N$10,WEEKDAY(AI13,2),(AI13&gt;=$M$3)*(AI13&lt;$N$3)+2*(AI13&gt;=$N$3)*(AI13&lt;=$BU$36))),ISERROR(MATCH(AI13,[1]Feiertage!$A$8:$A$19,0))*IF(OR(AI13&lt;$M$3,AI13&gt;$B$11),0,INDEX($M$4:$N$10,WEEKDAY(AI13,2),(AI13&gt;=$M$3)*(AI13&lt;$N$3)+2*(AI13&gt;=$N$3)*(AI13&lt;=$BU$36))))</f>
        <v>0</v>
      </c>
      <c r="BS13" s="83"/>
      <c r="BT13" s="13" cm="1">
        <f t="array" ref="BT13">IF($B$11="",ISERROR(MATCH(AK13,[1]Feiertage!$A$8:$A$19,0))*IF(OR(AK13&lt;$M$3,AK13&gt;$BU$36),0,INDEX($M$4:$N$10,WEEKDAY(AK13,2),(AK13&gt;=$M$3)*(AK13&lt;$N$3)+2*(AK13&gt;=$N$3)*(AK13&lt;=$BU$36))),ISERROR(MATCH(AK13,[1]Feiertage!$A$8:$A$19,0))*IF(OR(AK13&lt;$M$3,AK13&gt;$B$11),0,INDEX($M$4:$N$10,WEEKDAY(AK13,2),(AK13&gt;=$M$3)*(AK13&lt;$N$3)+2*(AK13&gt;=$N$3)*(AK13&lt;=$BU$36))))</f>
        <v>0</v>
      </c>
      <c r="BU13" s="83"/>
      <c r="BV13" s="13" cm="1">
        <f t="array" ref="BV13">IF($B$11="",ISERROR(MATCH(AM13,[1]Feiertage!$A$8:$A$19,0))*IF(OR(AM13&lt;$M$3,AM13&gt;$BU$36),0,INDEX($M$4:$N$10,WEEKDAY(AM13,2),(AM13&gt;=$M$3)*(AM13&lt;$N$3)+2*(AM13&gt;=$N$3)*(AM13&lt;=$BU$36))),ISERROR(MATCH(AM13,[1]Feiertage!$A$8:$A$19,0))*IF(OR(AM13&lt;$M$3,AM13&gt;$B$11),0,INDEX($M$4:$N$10,WEEKDAY(AM13,2),(AM13&gt;=$M$3)*(AM13&lt;$N$3)+2*(AM13&gt;=$N$3)*(AM13&lt;=$BU$36))))</f>
        <v>0</v>
      </c>
      <c r="BW13" s="84"/>
      <c r="BZ13" s="162"/>
      <c r="CA13" s="13" cm="1">
        <f t="array" ref="CA13">IF($B$11="",ISERROR(MATCH(Q13,$AO$3:$AQ$3,0))*IF(OR(Q13&lt;$M$3,Q13&gt;$BU$36),0,INDEX($M$4:$N$10,WEEKDAY(Q13,2),(Q13&gt;=$M$3)*(Q13&lt;$N$3)+2*(Q13&gt;=$N$3)*(Q13&lt;=$BU$36))),ISERROR(MATCH(Q13,$AO$3:$AQ$3,0))*IF(OR(Q13&lt;$M$3,Q13&gt;$B$11),0,INDEX($M$4:$N$10,WEEKDAY(Q13,2),(Q13&gt;=$M$3)*(Q13&lt;$N$3)+2*(Q13&gt;=$N$3)*(Q13&lt;=$BU$36))))</f>
        <v>7</v>
      </c>
      <c r="CB13" s="83"/>
      <c r="CC13" s="13" cm="1">
        <f t="array" ref="CC13">IF($B$11="",ISERROR(MATCH(S13,$AO$3:$AQ$3,0))*IF(OR(S13&lt;$M$3,S13&gt;$BU$36),0,INDEX($M$4:$N$10,WEEKDAY(S13,2),(S13&gt;=$M$3)*(S13&lt;$N$3)+2*(S13&gt;=$N$3)*(S13&lt;=$BU$36))),ISERROR(MATCH(S13,$AO$3:$AQ$3,0))*IF(OR(S13&lt;$M$3,S13&gt;$B$11),0,INDEX($M$4:$N$10,WEEKDAY(S13,2),(S13&gt;=$M$3)*(S13&lt;$N$3)+2*(S13&gt;=$N$3)*(S13&lt;=$BU$36))))</f>
        <v>0</v>
      </c>
      <c r="CD13" s="83"/>
      <c r="CE13" s="13" cm="1">
        <f t="array" ref="CE13">IF($B$11="",ISERROR(MATCH(U13,$AO$3:$AQ$3,0))*IF(OR(U13&lt;$M$3,U13&gt;$BU$36),0,INDEX($M$4:$N$10,WEEKDAY(U13,2),(U13&gt;=$M$3)*(U13&lt;$N$3)+2*(U13&gt;=$N$3)*(U13&lt;=$BU$36))),ISERROR(MATCH(U13,$AO$3:$AQ$3,0))*IF(OR(U13&lt;$M$3,U13&gt;$B$11),0,INDEX($M$4:$N$10,WEEKDAY(U13,2),(U13&gt;=$M$3)*(U13&lt;$N$3)+2*(U13&gt;=$N$3)*(U13&lt;=$BU$36))))</f>
        <v>0</v>
      </c>
      <c r="CF13" s="83"/>
      <c r="CG13" s="13" cm="1">
        <f t="array" ref="CG13">IF($B$11="",ISERROR(MATCH(W13,$AO$3:$AQ$3,0))*IF(OR(W13&lt;$M$3,W13&gt;$BU$36),0,INDEX($M$4:$N$10,WEEKDAY(W13,2),(W13&gt;=$M$3)*(W13&lt;$N$3)+2*(W13&gt;=$N$3)*(W13&lt;=$BU$36))),ISERROR(MATCH(W13,$AO$3:$AQ$3,0))*IF(OR(W13&lt;$M$3,W13&gt;$B$11),0,INDEX($M$4:$N$10,WEEKDAY(W13,2),(W13&gt;=$M$3)*(W13&lt;$N$3)+2*(W13&gt;=$N$3)*(W13&lt;=$BU$36))))</f>
        <v>7</v>
      </c>
      <c r="CH13" s="83"/>
      <c r="CI13" s="13" cm="1">
        <f t="array" ref="CI13">IF($B$11="",ISERROR(MATCH(Y13,$AO$3:$AQ$3,0))*IF(OR(Y13&lt;$M$3,Y13&gt;$BU$36),0,INDEX($M$4:$N$10,WEEKDAY(Y13,2),(Y13&gt;=$M$3)*(Y13&lt;$N$3)+2*(Y13&gt;=$N$3)*(Y13&lt;=$BU$36))),ISERROR(MATCH(Y13,$AO$3:$AQ$3,0))*IF(OR(Y13&lt;$M$3,Y13&gt;$B$11),0,INDEX($M$4:$N$10,WEEKDAY(Y13,2),(Y13&gt;=$M$3)*(Y13&lt;$N$3)+2*(Y13&gt;=$N$3)*(Y13&lt;=$BU$36))))</f>
        <v>7</v>
      </c>
      <c r="CJ13" s="83"/>
      <c r="CK13" s="13" cm="1">
        <f t="array" ref="CK13">IF($B$11="",ISERROR(MATCH(AA13,$AO$3:$AQ$3,0))*IF(OR(AA13&lt;$M$3,AA13&gt;$BU$36),0,INDEX($M$4:$N$10,WEEKDAY(AA13,2),(AA13&gt;=$M$3)*(AA13&lt;$N$3)+2*(AA13&gt;=$N$3)*(AA13&lt;=$BU$36))),ISERROR(MATCH(AA13,$AO$3:$AQ$3,0))*IF(OR(AA13&lt;$M$3,AA13&gt;$B$11),0,INDEX($M$4:$N$10,WEEKDAY(AA13,2),(AA13&gt;=$M$3)*(AA13&lt;$N$3)+2*(AA13&gt;=$N$3)*(AA13&lt;=$BU$36))))</f>
        <v>0</v>
      </c>
      <c r="CL13" s="83"/>
      <c r="CM13" s="13" cm="1">
        <f t="array" ref="CM13">IF($B$11="",ISERROR(MATCH(AC13,$AO$3:$AQ$3,0))*IF(OR(AC13&lt;$M$3,AC13&gt;$BU$36),0,INDEX($M$4:$N$10,WEEKDAY(AC13,2),(AC13&gt;=$M$3)*(AC13&lt;$N$3)+2*(AC13&gt;=$N$3)*(AC13&lt;=$BU$36))),ISERROR(MATCH(AC13,$AO$3:$AQ$3,0))*IF(OR(AC13&lt;$M$3,AC13&gt;$B$11),0,INDEX($M$4:$N$10,WEEKDAY(AC13,2),(AC13&gt;=$M$3)*(AC13&lt;$N$3)+2*(AC13&gt;=$N$3)*(AC13&lt;=$BU$36))))</f>
        <v>6</v>
      </c>
      <c r="CN13" s="83"/>
      <c r="CO13" s="13" cm="1">
        <f t="array" ref="CO13">IF($B$11="",ISERROR(MATCH(AE13,$AO$3:$AQ$3,0))*IF(OR(AE13&lt;$M$3,AE13&gt;$BU$36),0,INDEX($M$4:$N$10,WEEKDAY(AE13,2),(AE13&gt;=$M$3)*(AE13&lt;$N$3)+2*(AE13&gt;=$N$3)*(AE13&lt;=$BU$36))),ISERROR(MATCH(AE13,$AO$3:$AQ$3,0))*IF(OR(AE13&lt;$M$3,AE13&gt;$B$11),0,INDEX($M$4:$N$10,WEEKDAY(AE13,2),(AE13&gt;=$M$3)*(AE13&lt;$N$3)+2*(AE13&gt;=$N$3)*(AE13&lt;=$BU$36))))</f>
        <v>0</v>
      </c>
      <c r="CP13" s="83"/>
      <c r="CQ13" s="13" cm="1">
        <f t="array" ref="CQ13">IF($B$11="",ISERROR(MATCH(AG13,$AO$3:$AQ$3,0))*IF(OR(AG13&lt;$M$3,AG13&gt;$BU$36),0,INDEX($M$4:$N$10,WEEKDAY(AG13,2),(AG13&gt;=$M$3)*(AG13&lt;$N$3)+2*(AG13&gt;=$N$3)*(AG13&lt;=$BU$36))),ISERROR(MATCH(AG13,$AO$3:$AQ$3,0))*IF(OR(AG13&lt;$M$3,AG13&gt;$B$11),0,INDEX($M$4:$N$10,WEEKDAY(AG13,2),(AG13&gt;=$M$3)*(AG13&lt;$N$3)+2*(AG13&gt;=$N$3)*(AG13&lt;=$BU$36))))</f>
        <v>0</v>
      </c>
      <c r="CR13" s="83"/>
      <c r="CS13" s="13" cm="1">
        <f t="array" ref="CS13">IF($B$11="",ISERROR(MATCH(AI13,$AO$3:$AQ$3,0))*IF(OR(AI13&lt;$M$3,AI13&gt;$BU$36),0,INDEX($M$4:$N$10,WEEKDAY(AI13,2),(AI13&gt;=$M$3)*(AI13&lt;$N$3)+2*(AI13&gt;=$N$3)*(AI13&lt;=$BU$36))),ISERROR(MATCH(AI13,$AO$3:$AQ$3,0))*IF(OR(AI13&lt;$M$3,AI13&gt;$BU$36),0,INDEX($M$4:$N$10,WEEKDAY(AI13,2),(AI13&gt;=$M$3)*(AI13&lt;$N$3)+2*(AI13&gt;=$N$3)*(AI13&lt;=$BU$36))))</f>
        <v>0</v>
      </c>
      <c r="CT13" s="83"/>
      <c r="CU13" s="13" cm="1">
        <f t="array" ref="CU13">IF($B$11="",ISERROR(MATCH(AK13,$AO$3:$AQ$3,0))*IF(OR(AK13&lt;$M$3,AK13&gt;$BU$36),0,INDEX($M$4:$N$10,WEEKDAY(AK13,2),(AK13&gt;=$M$3)*(AK13&lt;$N$3)+2*(AK13&gt;=$N$3)*(AK13&lt;=$BU$36))),ISERROR(MATCH(AK13,$AO$3:$AQ$3,0))*IF(OR(AK13&lt;$M$3,AK13&gt;$B$11),0,INDEX($M$4:$N$10,WEEKDAY(AK13,2),(AK13&gt;=$M$3)*(AK13&lt;$N$3)+2*(AK13&gt;=$N$3)*(AK13&lt;=$BU$36))))</f>
        <v>0</v>
      </c>
      <c r="CV13" s="83"/>
      <c r="CW13" s="13" cm="1">
        <f t="array" ref="CW13">IF($B$11="",ISERROR(MATCH(AM13,$AO$3:$AQ$3,0))*IF(OR(AM13&lt;$M$3,AM13&gt;$BU$36),0,INDEX($M$4:$N$10,WEEKDAY(AM13,2),(AM13&gt;=$M$3)*(AM13&lt;$N$3)+2*(AM13&gt;=$N$3)*(AM13&lt;=$BU$36))),ISERROR(MATCH(AM13,$AO$3:$AQ$3,0))*IF(OR(AM13&lt;$M$3,AM13&gt;$B$11),0,INDEX($M$4:$N$10,WEEKDAY(AM13,2),(AM13&gt;=$M$3)*(AM13&lt;$N$3)+2*(AM13&gt;=$N$3)*(AM13&lt;=$BU$36))))</f>
        <v>0</v>
      </c>
      <c r="CX13" s="84"/>
    </row>
    <row r="14" spans="1:102" ht="14.45" customHeight="1" x14ac:dyDescent="0.25">
      <c r="A14" s="28" t="s">
        <v>55</v>
      </c>
      <c r="B14" s="340" t="s">
        <v>56</v>
      </c>
      <c r="C14" s="341"/>
      <c r="D14" s="339"/>
      <c r="F14" s="108" t="s">
        <v>5</v>
      </c>
      <c r="G14" s="108"/>
      <c r="H14" s="108"/>
      <c r="I14" s="109">
        <v>0.02</v>
      </c>
      <c r="J14" s="109"/>
      <c r="K14" s="110">
        <v>2.5999999999999999E-2</v>
      </c>
      <c r="L14" s="110"/>
      <c r="M14" s="3">
        <v>3.5000000000000003E-2</v>
      </c>
      <c r="N14" s="3"/>
      <c r="P14" s="11">
        <f t="shared" si="1"/>
        <v>44574</v>
      </c>
      <c r="Q14" s="12">
        <f t="shared" si="3"/>
        <v>44574</v>
      </c>
      <c r="R14" s="11">
        <f t="shared" si="3"/>
        <v>44605</v>
      </c>
      <c r="S14" s="12">
        <f t="shared" si="3"/>
        <v>44605</v>
      </c>
      <c r="T14" s="11">
        <f t="shared" si="3"/>
        <v>44633</v>
      </c>
      <c r="U14" s="12">
        <f t="shared" si="3"/>
        <v>44633</v>
      </c>
      <c r="V14" s="11">
        <f t="shared" si="3"/>
        <v>44664</v>
      </c>
      <c r="W14" s="12">
        <f t="shared" si="3"/>
        <v>44664</v>
      </c>
      <c r="X14" s="11">
        <f t="shared" si="3"/>
        <v>44694</v>
      </c>
      <c r="Y14" s="12">
        <f t="shared" si="3"/>
        <v>44694</v>
      </c>
      <c r="Z14" s="11">
        <f t="shared" si="3"/>
        <v>44725</v>
      </c>
      <c r="AA14" s="12">
        <f t="shared" si="3"/>
        <v>44725</v>
      </c>
      <c r="AB14" s="11">
        <f t="shared" si="3"/>
        <v>44755</v>
      </c>
      <c r="AC14" s="12">
        <f t="shared" si="3"/>
        <v>44755</v>
      </c>
      <c r="AD14" s="11">
        <f t="shared" si="3"/>
        <v>44786</v>
      </c>
      <c r="AE14" s="12">
        <f t="shared" si="3"/>
        <v>44786</v>
      </c>
      <c r="AF14" s="11">
        <f t="shared" si="3"/>
        <v>44817</v>
      </c>
      <c r="AG14" s="12">
        <f t="shared" si="3"/>
        <v>44817</v>
      </c>
      <c r="AH14" s="11">
        <f t="shared" si="3"/>
        <v>44847</v>
      </c>
      <c r="AI14" s="12">
        <f t="shared" si="3"/>
        <v>44847</v>
      </c>
      <c r="AJ14" s="11">
        <f t="shared" si="3"/>
        <v>44878</v>
      </c>
      <c r="AK14" s="12">
        <f t="shared" si="3"/>
        <v>44878</v>
      </c>
      <c r="AL14" s="11">
        <f t="shared" si="3"/>
        <v>44908</v>
      </c>
      <c r="AM14" s="12">
        <f t="shared" si="3"/>
        <v>44908</v>
      </c>
      <c r="AY14" s="162"/>
      <c r="AZ14" s="13" cm="1">
        <f t="array" ref="AZ14">IF($B$11="",ISERROR(MATCH(Q14,[1]Feiertage!$A$8:$A$19,0))*IF(OR(Q14&lt;$M$3,Q14&gt;$BU$36),0,INDEX($M$4:$N$10,WEEKDAY(Q14,2),(Q14&gt;=$M$3)*(Q14&lt;$N$3)+2*(Q14&gt;=$N$3)*(Q14&lt;=$BU$36))),ISERROR(MATCH(Q14,[1]Feiertage!$A$8:$A$19,0))*IF(OR(Q14&lt;$M$3,Q14&gt;$B$11),0,INDEX($M$4:$N$10,WEEKDAY(Q14,2),(Q14&gt;=$M$3)*(Q14&lt;$N$3)+2*(Q14&gt;=$N$3)*(Q14&lt;=$BU$36))))</f>
        <v>7</v>
      </c>
      <c r="BA14" s="83"/>
      <c r="BB14" s="13" cm="1">
        <f t="array" ref="BB14">IF($B$11="",ISERROR(MATCH(S14,[1]Feiertage!$A$8:$A$19,0))*IF(OR(S14&lt;$M$3,S14&gt;$BU$36),0,INDEX($M$4:$N$10,WEEKDAY(S14,2),(S14&gt;=$M$3)*(S14&lt;$N$3)+2*(S14&gt;=$N$3)*(S14&lt;=$BU$36))),ISERROR(MATCH(S14,[1]Feiertage!$A$8:$A$19,0))*IF(OR(S14&lt;$M$3,S14&gt;$B$11),0,INDEX($M$4:$N$10,WEEKDAY(S14,2),(S14&gt;=$M$3)*(S14&lt;$N$3)+2*(S14&gt;=$N$3)*(S14&lt;=$BU$36))))</f>
        <v>0</v>
      </c>
      <c r="BC14" s="83"/>
      <c r="BD14" s="13" cm="1">
        <f t="array" ref="BD14">IF($B$11="",ISERROR(MATCH(U14,[1]Feiertage!$A$8:$A$19,0))*IF(OR(U14&lt;$M$3,U14&gt;$BU$36),0,INDEX($M$4:$N$10,WEEKDAY(U14,2),(U14&gt;=$M$3)*(U14&lt;$N$3)+2*(U14&gt;=$N$3)*(U14&lt;=$BU$36))),ISERROR(MATCH(U14,[1]Feiertage!$A$8:$A$19,0))*IF(OR(U14&lt;$M$3,U14&gt;$B$11),0,INDEX($M$4:$N$10,WEEKDAY(U14,2),(U14&gt;=$M$3)*(U14&lt;$N$3)+2*(U14&gt;=$N$3)*(U14&lt;=$BU$36))))</f>
        <v>0</v>
      </c>
      <c r="BE14" s="83"/>
      <c r="BF14" s="13" cm="1">
        <f t="array" ref="BF14">IF($B$11="",ISERROR(MATCH(W14,[1]Feiertage!$A$8:$A$19,0))*IF(OR(W14&lt;$M$3,W14&gt;$BU$36),0,INDEX($M$4:$N$10,WEEKDAY(W14,2),(W14&gt;=$M$3)*(W14&lt;$N$3)+2*(W14&gt;=$N$3)*(W14&lt;=$BU$36))),ISERROR(MATCH(W14,[1]Feiertage!$A$8:$A$19,0))*IF(OR(W14&lt;$M$3,W14&gt;$B$11),0,INDEX($M$4:$N$10,WEEKDAY(W14,2),(W14&gt;=$M$3)*(W14&lt;$N$3)+2*(W14&gt;=$N$3)*(W14&lt;=$BU$36))))</f>
        <v>7</v>
      </c>
      <c r="BG14" s="83"/>
      <c r="BH14" s="13" cm="1">
        <f t="array" ref="BH14">IF($B$11="",ISERROR(MATCH(Y14,[1]Feiertage!$A$8:$A$19,0))*IF(OR(Y14&lt;$M$3,Y14&gt;$BU$36),0,INDEX($M$4:$N$10,WEEKDAY(Y14,2),(Y14&gt;=$M$3)*(Y14&lt;$N$3)+2*(Y14&gt;=$N$3)*(Y14&lt;=$BU$36))),ISERROR(MATCH(Y14,[1]Feiertage!$A$8:$A$19,0))*IF(OR(Y14&lt;$M$3,Y14&gt;$B$11),0,INDEX($M$4:$N$10,WEEKDAY(Y14,2),(Y14&gt;=$M$3)*(Y14&lt;$N$3)+2*(Y14&gt;=$N$3)*(Y14&lt;=$BU$36))))</f>
        <v>7</v>
      </c>
      <c r="BI14" s="83"/>
      <c r="BJ14" s="13" cm="1">
        <f t="array" ref="BJ14">IF($B$11="",ISERROR(MATCH(AA14,[1]Feiertage!$A$8:$A$19,0))*IF(OR(AA14&lt;$M$3,AA14&gt;$BU$36),0,INDEX($M$4:$N$10,WEEKDAY(AA14,2),(AA14&gt;=$M$3)*(AA14&lt;$N$3)+2*(AA14&gt;=$N$3)*(AA14&lt;=$BU$36))),ISERROR(MATCH(AA14,[1]Feiertage!$A$8:$A$19,0))*IF(OR(AA14&lt;$M$3,AA14&gt;$B$11),0,INDEX($M$4:$N$10,WEEKDAY(AA14,2),(AA14&gt;=$M$3)*(AA14&lt;$N$3)+2*(AA14&gt;=$N$3)*(AA14&lt;=$BU$36))))</f>
        <v>6</v>
      </c>
      <c r="BK14" s="83"/>
      <c r="BL14" s="13" cm="1">
        <f t="array" ref="BL14">IF($B$11="",ISERROR(MATCH(AC14,[1]Feiertage!$A$8:$A$19,0))*IF(OR(AC14&lt;$M$3,AC14&gt;$BU$36),0,INDEX($M$4:$N$10,WEEKDAY(AC14,2),(AC14&gt;=$M$3)*(AC14&lt;$N$3)+2*(AC14&gt;=$N$3)*(AC14&lt;=$BU$36))),ISERROR(MATCH(AC14,[1]Feiertage!$A$8:$A$19,0))*IF(OR(AC14&lt;$M$3,AC14&gt;$B$11),0,INDEX($M$4:$N$10,WEEKDAY(AC14,2),(AC14&gt;=$M$3)*(AC14&lt;$N$3)+2*(AC14&gt;=$N$3)*(AC14&lt;=$BU$36))))</f>
        <v>6</v>
      </c>
      <c r="BM14" s="83"/>
      <c r="BN14" s="13" cm="1">
        <f t="array" ref="BN14">IF($B$11="",ISERROR(MATCH(AE14,[1]Feiertage!$A$8:$A$19,0))*IF(OR(AE14&lt;$M$3,AE14&gt;$BU$36),0,INDEX($M$4:$N$10,WEEKDAY(AE14,2),(AE14&gt;=$M$3)*(AE14&lt;$N$3)+2*(AE14&gt;=$N$3)*(AE14&lt;=$BU$36))),ISERROR(MATCH(AE14,[1]Feiertage!$A$8:$A$19,0))*IF(OR(AE14&lt;$M$3,AE14&gt;$B$11),0,INDEX($M$4:$N$10,WEEKDAY(AE14,2),(AE14&gt;=$M$3)*(AE14&lt;$N$3)+2*(AE14&gt;=$N$3)*(AE14&lt;=$BU$36))))</f>
        <v>0</v>
      </c>
      <c r="BO14" s="83"/>
      <c r="BP14" s="13" cm="1">
        <f t="array" ref="BP14">IF($B$11="",ISERROR(MATCH(AG14,[1]Feiertage!$A$8:$A$19,0))*IF(OR(AG14&lt;$M$3,AG14&gt;$BU$36),0,INDEX($M$4:$N$10,WEEKDAY(AG14,2),(AG14&gt;=$M$3)*(AG14&lt;$N$3)+2*(AG14&gt;=$N$3)*(AG14&lt;=$BU$36))),ISERROR(MATCH(AG14,[1]Feiertage!$A$8:$A$19,0))*IF(OR(AG14&lt;$M$3,AG14&gt;$B$11),0,INDEX($M$4:$N$10,WEEKDAY(AG14,2),(AG14&gt;=$M$3)*(AG14&lt;$N$3)+2*(AG14&gt;=$N$3)*(AG14&lt;=$BU$36))))</f>
        <v>0</v>
      </c>
      <c r="BQ14" s="83"/>
      <c r="BR14" s="13" cm="1">
        <f t="array" ref="BR14">IF($B$11="",ISERROR(MATCH(AI14,[1]Feiertage!$A$8:$A$19,0))*IF(OR(AI14&lt;$M$3,AI14&gt;$BU$36),0,INDEX($M$4:$N$10,WEEKDAY(AI14,2),(AI14&gt;=$M$3)*(AI14&lt;$N$3)+2*(AI14&gt;=$N$3)*(AI14&lt;=$BU$36))),ISERROR(MATCH(AI14,[1]Feiertage!$A$8:$A$19,0))*IF(OR(AI14&lt;$M$3,AI14&gt;$B$11),0,INDEX($M$4:$N$10,WEEKDAY(AI14,2),(AI14&gt;=$M$3)*(AI14&lt;$N$3)+2*(AI14&gt;=$N$3)*(AI14&lt;=$BU$36))))</f>
        <v>0</v>
      </c>
      <c r="BS14" s="83"/>
      <c r="BT14" s="13" cm="1">
        <f t="array" ref="BT14">IF($B$11="",ISERROR(MATCH(AK14,[1]Feiertage!$A$8:$A$19,0))*IF(OR(AK14&lt;$M$3,AK14&gt;$BU$36),0,INDEX($M$4:$N$10,WEEKDAY(AK14,2),(AK14&gt;=$M$3)*(AK14&lt;$N$3)+2*(AK14&gt;=$N$3)*(AK14&lt;=$BU$36))),ISERROR(MATCH(AK14,[1]Feiertage!$A$8:$A$19,0))*IF(OR(AK14&lt;$M$3,AK14&gt;$B$11),0,INDEX($M$4:$N$10,WEEKDAY(AK14,2),(AK14&gt;=$M$3)*(AK14&lt;$N$3)+2*(AK14&gt;=$N$3)*(AK14&lt;=$BU$36))))</f>
        <v>0</v>
      </c>
      <c r="BU14" s="83"/>
      <c r="BV14" s="13" cm="1">
        <f t="array" ref="BV14">IF($B$11="",ISERROR(MATCH(AM14,[1]Feiertage!$A$8:$A$19,0))*IF(OR(AM14&lt;$M$3,AM14&gt;$BU$36),0,INDEX($M$4:$N$10,WEEKDAY(AM14,2),(AM14&gt;=$M$3)*(AM14&lt;$N$3)+2*(AM14&gt;=$N$3)*(AM14&lt;=$BU$36))),ISERROR(MATCH(AM14,[1]Feiertage!$A$8:$A$19,0))*IF(OR(AM14&lt;$M$3,AM14&gt;$B$11),0,INDEX($M$4:$N$10,WEEKDAY(AM14,2),(AM14&gt;=$M$3)*(AM14&lt;$N$3)+2*(AM14&gt;=$N$3)*(AM14&lt;=$BU$36))))</f>
        <v>0</v>
      </c>
      <c r="BW14" s="84"/>
      <c r="BZ14" s="162"/>
      <c r="CA14" s="13" cm="1">
        <f t="array" ref="CA14">IF($B$11="",ISERROR(MATCH(Q14,$AO$3:$AQ$3,0))*IF(OR(Q14&lt;$M$3,Q14&gt;$BU$36),0,INDEX($M$4:$N$10,WEEKDAY(Q14,2),(Q14&gt;=$M$3)*(Q14&lt;$N$3)+2*(Q14&gt;=$N$3)*(Q14&lt;=$BU$36))),ISERROR(MATCH(Q14,$AO$3:$AQ$3,0))*IF(OR(Q14&lt;$M$3,Q14&gt;$B$11),0,INDEX($M$4:$N$10,WEEKDAY(Q14,2),(Q14&gt;=$M$3)*(Q14&lt;$N$3)+2*(Q14&gt;=$N$3)*(Q14&lt;=$BU$36))))</f>
        <v>7</v>
      </c>
      <c r="CB14" s="83"/>
      <c r="CC14" s="13" cm="1">
        <f t="array" ref="CC14">IF($B$11="",ISERROR(MATCH(S14,$AO$3:$AQ$3,0))*IF(OR(S14&lt;$M$3,S14&gt;$BU$36),0,INDEX($M$4:$N$10,WEEKDAY(S14,2),(S14&gt;=$M$3)*(S14&lt;$N$3)+2*(S14&gt;=$N$3)*(S14&lt;=$BU$36))),ISERROR(MATCH(S14,$AO$3:$AQ$3,0))*IF(OR(S14&lt;$M$3,S14&gt;$B$11),0,INDEX($M$4:$N$10,WEEKDAY(S14,2),(S14&gt;=$M$3)*(S14&lt;$N$3)+2*(S14&gt;=$N$3)*(S14&lt;=$BU$36))))</f>
        <v>0</v>
      </c>
      <c r="CD14" s="83"/>
      <c r="CE14" s="13" cm="1">
        <f t="array" ref="CE14">IF($B$11="",ISERROR(MATCH(U14,$AO$3:$AQ$3,0))*IF(OR(U14&lt;$M$3,U14&gt;$BU$36),0,INDEX($M$4:$N$10,WEEKDAY(U14,2),(U14&gt;=$M$3)*(U14&lt;$N$3)+2*(U14&gt;=$N$3)*(U14&lt;=$BU$36))),ISERROR(MATCH(U14,$AO$3:$AQ$3,0))*IF(OR(U14&lt;$M$3,U14&gt;$B$11),0,INDEX($M$4:$N$10,WEEKDAY(U14,2),(U14&gt;=$M$3)*(U14&lt;$N$3)+2*(U14&gt;=$N$3)*(U14&lt;=$BU$36))))</f>
        <v>0</v>
      </c>
      <c r="CF14" s="83"/>
      <c r="CG14" s="13" cm="1">
        <f t="array" ref="CG14">IF($B$11="",ISERROR(MATCH(W14,$AO$3:$AQ$3,0))*IF(OR(W14&lt;$M$3,W14&gt;$BU$36),0,INDEX($M$4:$N$10,WEEKDAY(W14,2),(W14&gt;=$M$3)*(W14&lt;$N$3)+2*(W14&gt;=$N$3)*(W14&lt;=$BU$36))),ISERROR(MATCH(W14,$AO$3:$AQ$3,0))*IF(OR(W14&lt;$M$3,W14&gt;$B$11),0,INDEX($M$4:$N$10,WEEKDAY(W14,2),(W14&gt;=$M$3)*(W14&lt;$N$3)+2*(W14&gt;=$N$3)*(W14&lt;=$BU$36))))</f>
        <v>7</v>
      </c>
      <c r="CH14" s="83"/>
      <c r="CI14" s="13" cm="1">
        <f t="array" ref="CI14">IF($B$11="",ISERROR(MATCH(Y14,$AO$3:$AQ$3,0))*IF(OR(Y14&lt;$M$3,Y14&gt;$BU$36),0,INDEX($M$4:$N$10,WEEKDAY(Y14,2),(Y14&gt;=$M$3)*(Y14&lt;$N$3)+2*(Y14&gt;=$N$3)*(Y14&lt;=$BU$36))),ISERROR(MATCH(Y14,$AO$3:$AQ$3,0))*IF(OR(Y14&lt;$M$3,Y14&gt;$B$11),0,INDEX($M$4:$N$10,WEEKDAY(Y14,2),(Y14&gt;=$M$3)*(Y14&lt;$N$3)+2*(Y14&gt;=$N$3)*(Y14&lt;=$BU$36))))</f>
        <v>7</v>
      </c>
      <c r="CJ14" s="83"/>
      <c r="CK14" s="13" cm="1">
        <f t="array" ref="CK14">IF($B$11="",ISERROR(MATCH(AA14,$AO$3:$AQ$3,0))*IF(OR(AA14&lt;$M$3,AA14&gt;$BU$36),0,INDEX($M$4:$N$10,WEEKDAY(AA14,2),(AA14&gt;=$M$3)*(AA14&lt;$N$3)+2*(AA14&gt;=$N$3)*(AA14&lt;=$BU$36))),ISERROR(MATCH(AA14,$AO$3:$AQ$3,0))*IF(OR(AA14&lt;$M$3,AA14&gt;$B$11),0,INDEX($M$4:$N$10,WEEKDAY(AA14,2),(AA14&gt;=$M$3)*(AA14&lt;$N$3)+2*(AA14&gt;=$N$3)*(AA14&lt;=$BU$36))))</f>
        <v>6</v>
      </c>
      <c r="CL14" s="83"/>
      <c r="CM14" s="13" cm="1">
        <f t="array" ref="CM14">IF($B$11="",ISERROR(MATCH(AC14,$AO$3:$AQ$3,0))*IF(OR(AC14&lt;$M$3,AC14&gt;$BU$36),0,INDEX($M$4:$N$10,WEEKDAY(AC14,2),(AC14&gt;=$M$3)*(AC14&lt;$N$3)+2*(AC14&gt;=$N$3)*(AC14&lt;=$BU$36))),ISERROR(MATCH(AC14,$AO$3:$AQ$3,0))*IF(OR(AC14&lt;$M$3,AC14&gt;$B$11),0,INDEX($M$4:$N$10,WEEKDAY(AC14,2),(AC14&gt;=$M$3)*(AC14&lt;$N$3)+2*(AC14&gt;=$N$3)*(AC14&lt;=$BU$36))))</f>
        <v>6</v>
      </c>
      <c r="CN14" s="83"/>
      <c r="CO14" s="13" cm="1">
        <f t="array" ref="CO14">IF($B$11="",ISERROR(MATCH(AE14,$AO$3:$AQ$3,0))*IF(OR(AE14&lt;$M$3,AE14&gt;$BU$36),0,INDEX($M$4:$N$10,WEEKDAY(AE14,2),(AE14&gt;=$M$3)*(AE14&lt;$N$3)+2*(AE14&gt;=$N$3)*(AE14&lt;=$BU$36))),ISERROR(MATCH(AE14,$AO$3:$AQ$3,0))*IF(OR(AE14&lt;$M$3,AE14&gt;$B$11),0,INDEX($M$4:$N$10,WEEKDAY(AE14,2),(AE14&gt;=$M$3)*(AE14&lt;$N$3)+2*(AE14&gt;=$N$3)*(AE14&lt;=$BU$36))))</f>
        <v>0</v>
      </c>
      <c r="CP14" s="83"/>
      <c r="CQ14" s="13" cm="1">
        <f t="array" ref="CQ14">IF($B$11="",ISERROR(MATCH(AG14,$AO$3:$AQ$3,0))*IF(OR(AG14&lt;$M$3,AG14&gt;$BU$36),0,INDEX($M$4:$N$10,WEEKDAY(AG14,2),(AG14&gt;=$M$3)*(AG14&lt;$N$3)+2*(AG14&gt;=$N$3)*(AG14&lt;=$BU$36))),ISERROR(MATCH(AG14,$AO$3:$AQ$3,0))*IF(OR(AG14&lt;$M$3,AG14&gt;$B$11),0,INDEX($M$4:$N$10,WEEKDAY(AG14,2),(AG14&gt;=$M$3)*(AG14&lt;$N$3)+2*(AG14&gt;=$N$3)*(AG14&lt;=$BU$36))))</f>
        <v>0</v>
      </c>
      <c r="CR14" s="83"/>
      <c r="CS14" s="13" cm="1">
        <f t="array" ref="CS14">IF($B$11="",ISERROR(MATCH(AI14,$AO$3:$AQ$3,0))*IF(OR(AI14&lt;$M$3,AI14&gt;$BU$36),0,INDEX($M$4:$N$10,WEEKDAY(AI14,2),(AI14&gt;=$M$3)*(AI14&lt;$N$3)+2*(AI14&gt;=$N$3)*(AI14&lt;=$BU$36))),ISERROR(MATCH(AI14,$AO$3:$AQ$3,0))*IF(OR(AI14&lt;$M$3,AI14&gt;$BU$36),0,INDEX($M$4:$N$10,WEEKDAY(AI14,2),(AI14&gt;=$M$3)*(AI14&lt;$N$3)+2*(AI14&gt;=$N$3)*(AI14&lt;=$BU$36))))</f>
        <v>0</v>
      </c>
      <c r="CT14" s="83"/>
      <c r="CU14" s="13" cm="1">
        <f t="array" ref="CU14">IF($B$11="",ISERROR(MATCH(AK14,$AO$3:$AQ$3,0))*IF(OR(AK14&lt;$M$3,AK14&gt;$BU$36),0,INDEX($M$4:$N$10,WEEKDAY(AK14,2),(AK14&gt;=$M$3)*(AK14&lt;$N$3)+2*(AK14&gt;=$N$3)*(AK14&lt;=$BU$36))),ISERROR(MATCH(AK14,$AO$3:$AQ$3,0))*IF(OR(AK14&lt;$M$3,AK14&gt;$B$11),0,INDEX($M$4:$N$10,WEEKDAY(AK14,2),(AK14&gt;=$M$3)*(AK14&lt;$N$3)+2*(AK14&gt;=$N$3)*(AK14&lt;=$BU$36))))</f>
        <v>0</v>
      </c>
      <c r="CV14" s="83"/>
      <c r="CW14" s="13" cm="1">
        <f t="array" ref="CW14">IF($B$11="",ISERROR(MATCH(AM14,$AO$3:$AQ$3,0))*IF(OR(AM14&lt;$M$3,AM14&gt;$BU$36),0,INDEX($M$4:$N$10,WEEKDAY(AM14,2),(AM14&gt;=$M$3)*(AM14&lt;$N$3)+2*(AM14&gt;=$N$3)*(AM14&lt;=$BU$36))),ISERROR(MATCH(AM14,$AO$3:$AQ$3,0))*IF(OR(AM14&lt;$M$3,AM14&gt;$B$11),0,INDEX($M$4:$N$10,WEEKDAY(AM14,2),(AM14&gt;=$M$3)*(AM14&lt;$N$3)+2*(AM14&gt;=$N$3)*(AM14&lt;=$BU$36))))</f>
        <v>0</v>
      </c>
      <c r="CX14" s="84"/>
    </row>
    <row r="15" spans="1:102" ht="14.45" customHeight="1" x14ac:dyDescent="0.25">
      <c r="A15" s="29"/>
      <c r="B15" s="315"/>
      <c r="C15" s="316"/>
      <c r="D15" s="30" t="str" cm="1">
        <f t="array" ref="D15">IF($D$4="",IF(B15="","",SUMPRODUCT(($Q$2:$AM$32&gt;=A15)*($Q$2:$AM$32&lt;=B15)*($CA$2:$CW$32&gt;0))),IF(B15="","",SUMPRODUCT(($Q$2:$AM$32&gt;=A15)*($Q$2:$AM$32&lt;=B15)*($AZ$2:$BV$32&gt;0))))</f>
        <v/>
      </c>
      <c r="F15" s="332" t="s">
        <v>7</v>
      </c>
      <c r="G15" s="332"/>
      <c r="H15" s="332"/>
      <c r="I15" s="119">
        <f>IF(I$13="","",$N$31*I$14)</f>
        <v>282.8</v>
      </c>
      <c r="J15" s="119"/>
      <c r="K15" s="119">
        <f>IF(K$13="","",$N$31*K$14)</f>
        <v>367.64</v>
      </c>
      <c r="L15" s="119"/>
      <c r="M15" s="89">
        <f>IF(M$13="","",$N$31*M$14)</f>
        <v>494.90000000000003</v>
      </c>
      <c r="N15" s="89" t="str">
        <f>IF(N$13="","",$N$31*N$14)</f>
        <v/>
      </c>
      <c r="P15" s="11">
        <f t="shared" si="1"/>
        <v>44575</v>
      </c>
      <c r="Q15" s="12">
        <f t="shared" si="3"/>
        <v>44575</v>
      </c>
      <c r="R15" s="11">
        <f t="shared" si="3"/>
        <v>44606</v>
      </c>
      <c r="S15" s="12">
        <f t="shared" ref="S15:AM27" si="4">IF(MONTH(S14+1)=MONTH(S$2),S14+1,"")</f>
        <v>44606</v>
      </c>
      <c r="T15" s="11">
        <f t="shared" si="4"/>
        <v>44634</v>
      </c>
      <c r="U15" s="12">
        <f t="shared" si="4"/>
        <v>44634</v>
      </c>
      <c r="V15" s="11">
        <f t="shared" si="4"/>
        <v>44665</v>
      </c>
      <c r="W15" s="12">
        <f t="shared" si="4"/>
        <v>44665</v>
      </c>
      <c r="X15" s="11">
        <f t="shared" si="4"/>
        <v>44695</v>
      </c>
      <c r="Y15" s="12">
        <f t="shared" si="4"/>
        <v>44695</v>
      </c>
      <c r="Z15" s="11">
        <f t="shared" si="4"/>
        <v>44726</v>
      </c>
      <c r="AA15" s="12">
        <f t="shared" si="4"/>
        <v>44726</v>
      </c>
      <c r="AB15" s="11">
        <f t="shared" si="4"/>
        <v>44756</v>
      </c>
      <c r="AC15" s="12">
        <f t="shared" si="4"/>
        <v>44756</v>
      </c>
      <c r="AD15" s="11">
        <f t="shared" si="4"/>
        <v>44787</v>
      </c>
      <c r="AE15" s="12">
        <f t="shared" si="4"/>
        <v>44787</v>
      </c>
      <c r="AF15" s="11">
        <f t="shared" si="4"/>
        <v>44818</v>
      </c>
      <c r="AG15" s="12">
        <f t="shared" si="4"/>
        <v>44818</v>
      </c>
      <c r="AH15" s="11">
        <f t="shared" si="4"/>
        <v>44848</v>
      </c>
      <c r="AI15" s="12">
        <f t="shared" si="4"/>
        <v>44848</v>
      </c>
      <c r="AJ15" s="11">
        <f t="shared" si="4"/>
        <v>44879</v>
      </c>
      <c r="AK15" s="12">
        <f t="shared" si="4"/>
        <v>44879</v>
      </c>
      <c r="AL15" s="11">
        <f t="shared" si="4"/>
        <v>44909</v>
      </c>
      <c r="AM15" s="12">
        <f t="shared" si="4"/>
        <v>44909</v>
      </c>
      <c r="AY15" s="162"/>
      <c r="AZ15" s="13" cm="1">
        <f t="array" ref="AZ15">IF($B$11="",ISERROR(MATCH(Q15,[1]Feiertage!$A$8:$A$19,0))*IF(OR(Q15&lt;$M$3,Q15&gt;$BU$36),0,INDEX($M$4:$N$10,WEEKDAY(Q15,2),(Q15&gt;=$M$3)*(Q15&lt;$N$3)+2*(Q15&gt;=$N$3)*(Q15&lt;=$BU$36))),ISERROR(MATCH(Q15,[1]Feiertage!$A$8:$A$19,0))*IF(OR(Q15&lt;$M$3,Q15&gt;$B$11),0,INDEX($M$4:$N$10,WEEKDAY(Q15,2),(Q15&gt;=$M$3)*(Q15&lt;$N$3)+2*(Q15&gt;=$N$3)*(Q15&lt;=$BU$36))))</f>
        <v>7</v>
      </c>
      <c r="BA15" s="83"/>
      <c r="BB15" s="13" cm="1">
        <f t="array" ref="BB15">IF($B$11="",ISERROR(MATCH(S15,[1]Feiertage!$A$8:$A$19,0))*IF(OR(S15&lt;$M$3,S15&gt;$BU$36),0,INDEX($M$4:$N$10,WEEKDAY(S15,2),(S15&gt;=$M$3)*(S15&lt;$N$3)+2*(S15&gt;=$N$3)*(S15&lt;=$BU$36))),ISERROR(MATCH(S15,[1]Feiertage!$A$8:$A$19,0))*IF(OR(S15&lt;$M$3,S15&gt;$B$11),0,INDEX($M$4:$N$10,WEEKDAY(S15,2),(S15&gt;=$M$3)*(S15&lt;$N$3)+2*(S15&gt;=$N$3)*(S15&lt;=$BU$36))))</f>
        <v>7</v>
      </c>
      <c r="BC15" s="83"/>
      <c r="BD15" s="13" cm="1">
        <f t="array" ref="BD15">IF($B$11="",ISERROR(MATCH(U15,[1]Feiertage!$A$8:$A$19,0))*IF(OR(U15&lt;$M$3,U15&gt;$BU$36),0,INDEX($M$4:$N$10,WEEKDAY(U15,2),(U15&gt;=$M$3)*(U15&lt;$N$3)+2*(U15&gt;=$N$3)*(U15&lt;=$BU$36))),ISERROR(MATCH(U15,[1]Feiertage!$A$8:$A$19,0))*IF(OR(U15&lt;$M$3,U15&gt;$B$11),0,INDEX($M$4:$N$10,WEEKDAY(U15,2),(U15&gt;=$M$3)*(U15&lt;$N$3)+2*(U15&gt;=$N$3)*(U15&lt;=$BU$36))))</f>
        <v>7</v>
      </c>
      <c r="BE15" s="83"/>
      <c r="BF15" s="13" cm="1">
        <f t="array" ref="BF15">IF($B$11="",ISERROR(MATCH(W15,[1]Feiertage!$A$8:$A$19,0))*IF(OR(W15&lt;$M$3,W15&gt;$BU$36),0,INDEX($M$4:$N$10,WEEKDAY(W15,2),(W15&gt;=$M$3)*(W15&lt;$N$3)+2*(W15&gt;=$N$3)*(W15&lt;=$BU$36))),ISERROR(MATCH(W15,[1]Feiertage!$A$8:$A$19,0))*IF(OR(W15&lt;$M$3,W15&gt;$B$11),0,INDEX($M$4:$N$10,WEEKDAY(W15,2),(W15&gt;=$M$3)*(W15&lt;$N$3)+2*(W15&gt;=$N$3)*(W15&lt;=$BU$36))))</f>
        <v>7</v>
      </c>
      <c r="BG15" s="83"/>
      <c r="BH15" s="13" cm="1">
        <f t="array" ref="BH15">IF($B$11="",ISERROR(MATCH(Y15,[1]Feiertage!$A$8:$A$19,0))*IF(OR(Y15&lt;$M$3,Y15&gt;$BU$36),0,INDEX($M$4:$N$10,WEEKDAY(Y15,2),(Y15&gt;=$M$3)*(Y15&lt;$N$3)+2*(Y15&gt;=$N$3)*(Y15&lt;=$BU$36))),ISERROR(MATCH(Y15,[1]Feiertage!$A$8:$A$19,0))*IF(OR(Y15&lt;$M$3,Y15&gt;$B$11),0,INDEX($M$4:$N$10,WEEKDAY(Y15,2),(Y15&gt;=$M$3)*(Y15&lt;$N$3)+2*(Y15&gt;=$N$3)*(Y15&lt;=$BU$36))))</f>
        <v>0</v>
      </c>
      <c r="BI15" s="83"/>
      <c r="BJ15" s="13" cm="1">
        <f t="array" ref="BJ15">IF($B$11="",ISERROR(MATCH(AA15,[1]Feiertage!$A$8:$A$19,0))*IF(OR(AA15&lt;$M$3,AA15&gt;$BU$36),0,INDEX($M$4:$N$10,WEEKDAY(AA15,2),(AA15&gt;=$M$3)*(AA15&lt;$N$3)+2*(AA15&gt;=$N$3)*(AA15&lt;=$BU$36))),ISERROR(MATCH(AA15,[1]Feiertage!$A$8:$A$19,0))*IF(OR(AA15&lt;$M$3,AA15&gt;$B$11),0,INDEX($M$4:$N$10,WEEKDAY(AA15,2),(AA15&gt;=$M$3)*(AA15&lt;$N$3)+2*(AA15&gt;=$N$3)*(AA15&lt;=$BU$36))))</f>
        <v>6</v>
      </c>
      <c r="BK15" s="83"/>
      <c r="BL15" s="13" cm="1">
        <f t="array" ref="BL15">IF($B$11="",ISERROR(MATCH(AC15,[1]Feiertage!$A$8:$A$19,0))*IF(OR(AC15&lt;$M$3,AC15&gt;$BU$36),0,INDEX($M$4:$N$10,WEEKDAY(AC15,2),(AC15&gt;=$M$3)*(AC15&lt;$N$3)+2*(AC15&gt;=$N$3)*(AC15&lt;=$BU$36))),ISERROR(MATCH(AC15,[1]Feiertage!$A$8:$A$19,0))*IF(OR(AC15&lt;$M$3,AC15&gt;$B$11),0,INDEX($M$4:$N$10,WEEKDAY(AC15,2),(AC15&gt;=$M$3)*(AC15&lt;$N$3)+2*(AC15&gt;=$N$3)*(AC15&lt;=$BU$36))))</f>
        <v>6</v>
      </c>
      <c r="BM15" s="83"/>
      <c r="BN15" s="13" cm="1">
        <f t="array" ref="BN15">IF($B$11="",ISERROR(MATCH(AE15,[1]Feiertage!$A$8:$A$19,0))*IF(OR(AE15&lt;$M$3,AE15&gt;$BU$36),0,INDEX($M$4:$N$10,WEEKDAY(AE15,2),(AE15&gt;=$M$3)*(AE15&lt;$N$3)+2*(AE15&gt;=$N$3)*(AE15&lt;=$BU$36))),ISERROR(MATCH(AE15,[1]Feiertage!$A$8:$A$19,0))*IF(OR(AE15&lt;$M$3,AE15&gt;$B$11),0,INDEX($M$4:$N$10,WEEKDAY(AE15,2),(AE15&gt;=$M$3)*(AE15&lt;$N$3)+2*(AE15&gt;=$N$3)*(AE15&lt;=$BU$36))))</f>
        <v>0</v>
      </c>
      <c r="BO15" s="83"/>
      <c r="BP15" s="13" cm="1">
        <f t="array" ref="BP15">IF($B$11="",ISERROR(MATCH(AG15,[1]Feiertage!$A$8:$A$19,0))*IF(OR(AG15&lt;$M$3,AG15&gt;$BU$36),0,INDEX($M$4:$N$10,WEEKDAY(AG15,2),(AG15&gt;=$M$3)*(AG15&lt;$N$3)+2*(AG15&gt;=$N$3)*(AG15&lt;=$BU$36))),ISERROR(MATCH(AG15,[1]Feiertage!$A$8:$A$19,0))*IF(OR(AG15&lt;$M$3,AG15&gt;$B$11),0,INDEX($M$4:$N$10,WEEKDAY(AG15,2),(AG15&gt;=$M$3)*(AG15&lt;$N$3)+2*(AG15&gt;=$N$3)*(AG15&lt;=$BU$36))))</f>
        <v>0</v>
      </c>
      <c r="BQ15" s="83"/>
      <c r="BR15" s="13" cm="1">
        <f t="array" ref="BR15">IF($B$11="",ISERROR(MATCH(AI15,[1]Feiertage!$A$8:$A$19,0))*IF(OR(AI15&lt;$M$3,AI15&gt;$BU$36),0,INDEX($M$4:$N$10,WEEKDAY(AI15,2),(AI15&gt;=$M$3)*(AI15&lt;$N$3)+2*(AI15&gt;=$N$3)*(AI15&lt;=$BU$36))),ISERROR(MATCH(AI15,[1]Feiertage!$A$8:$A$19,0))*IF(OR(AI15&lt;$M$3,AI15&gt;$B$11),0,INDEX($M$4:$N$10,WEEKDAY(AI15,2),(AI15&gt;=$M$3)*(AI15&lt;$N$3)+2*(AI15&gt;=$N$3)*(AI15&lt;=$BU$36))))</f>
        <v>0</v>
      </c>
      <c r="BS15" s="83"/>
      <c r="BT15" s="13" cm="1">
        <f t="array" ref="BT15">IF($B$11="",ISERROR(MATCH(AK15,[1]Feiertage!$A$8:$A$19,0))*IF(OR(AK15&lt;$M$3,AK15&gt;$BU$36),0,INDEX($M$4:$N$10,WEEKDAY(AK15,2),(AK15&gt;=$M$3)*(AK15&lt;$N$3)+2*(AK15&gt;=$N$3)*(AK15&lt;=$BU$36))),ISERROR(MATCH(AK15,[1]Feiertage!$A$8:$A$19,0))*IF(OR(AK15&lt;$M$3,AK15&gt;$B$11),0,INDEX($M$4:$N$10,WEEKDAY(AK15,2),(AK15&gt;=$M$3)*(AK15&lt;$N$3)+2*(AK15&gt;=$N$3)*(AK15&lt;=$BU$36))))</f>
        <v>0</v>
      </c>
      <c r="BU15" s="83"/>
      <c r="BV15" s="13" cm="1">
        <f t="array" ref="BV15">IF($B$11="",ISERROR(MATCH(AM15,[1]Feiertage!$A$8:$A$19,0))*IF(OR(AM15&lt;$M$3,AM15&gt;$BU$36),0,INDEX($M$4:$N$10,WEEKDAY(AM15,2),(AM15&gt;=$M$3)*(AM15&lt;$N$3)+2*(AM15&gt;=$N$3)*(AM15&lt;=$BU$36))),ISERROR(MATCH(AM15,[1]Feiertage!$A$8:$A$19,0))*IF(OR(AM15&lt;$M$3,AM15&gt;$B$11),0,INDEX($M$4:$N$10,WEEKDAY(AM15,2),(AM15&gt;=$M$3)*(AM15&lt;$N$3)+2*(AM15&gt;=$N$3)*(AM15&lt;=$BU$36))))</f>
        <v>0</v>
      </c>
      <c r="BW15" s="84"/>
      <c r="BZ15" s="162"/>
      <c r="CA15" s="13" cm="1">
        <f t="array" ref="CA15">IF($B$11="",ISERROR(MATCH(Q15,$AO$3:$AQ$3,0))*IF(OR(Q15&lt;$M$3,Q15&gt;$BU$36),0,INDEX($M$4:$N$10,WEEKDAY(Q15,2),(Q15&gt;=$M$3)*(Q15&lt;$N$3)+2*(Q15&gt;=$N$3)*(Q15&lt;=$BU$36))),ISERROR(MATCH(Q15,$AO$3:$AQ$3,0))*IF(OR(Q15&lt;$M$3,Q15&gt;$B$11),0,INDEX($M$4:$N$10,WEEKDAY(Q15,2),(Q15&gt;=$M$3)*(Q15&lt;$N$3)+2*(Q15&gt;=$N$3)*(Q15&lt;=$BU$36))))</f>
        <v>7</v>
      </c>
      <c r="CB15" s="83"/>
      <c r="CC15" s="13" cm="1">
        <f t="array" ref="CC15">IF($B$11="",ISERROR(MATCH(S15,$AO$3:$AQ$3,0))*IF(OR(S15&lt;$M$3,S15&gt;$BU$36),0,INDEX($M$4:$N$10,WEEKDAY(S15,2),(S15&gt;=$M$3)*(S15&lt;$N$3)+2*(S15&gt;=$N$3)*(S15&lt;=$BU$36))),ISERROR(MATCH(S15,$AO$3:$AQ$3,0))*IF(OR(S15&lt;$M$3,S15&gt;$B$11),0,INDEX($M$4:$N$10,WEEKDAY(S15,2),(S15&gt;=$M$3)*(S15&lt;$N$3)+2*(S15&gt;=$N$3)*(S15&lt;=$BU$36))))</f>
        <v>7</v>
      </c>
      <c r="CD15" s="83"/>
      <c r="CE15" s="13" cm="1">
        <f t="array" ref="CE15">IF($B$11="",ISERROR(MATCH(U15,$AO$3:$AQ$3,0))*IF(OR(U15&lt;$M$3,U15&gt;$BU$36),0,INDEX($M$4:$N$10,WEEKDAY(U15,2),(U15&gt;=$M$3)*(U15&lt;$N$3)+2*(U15&gt;=$N$3)*(U15&lt;=$BU$36))),ISERROR(MATCH(U15,$AO$3:$AQ$3,0))*IF(OR(U15&lt;$M$3,U15&gt;$B$11),0,INDEX($M$4:$N$10,WEEKDAY(U15,2),(U15&gt;=$M$3)*(U15&lt;$N$3)+2*(U15&gt;=$N$3)*(U15&lt;=$BU$36))))</f>
        <v>7</v>
      </c>
      <c r="CF15" s="83"/>
      <c r="CG15" s="13" cm="1">
        <f t="array" ref="CG15">IF($B$11="",ISERROR(MATCH(W15,$AO$3:$AQ$3,0))*IF(OR(W15&lt;$M$3,W15&gt;$BU$36),0,INDEX($M$4:$N$10,WEEKDAY(W15,2),(W15&gt;=$M$3)*(W15&lt;$N$3)+2*(W15&gt;=$N$3)*(W15&lt;=$BU$36))),ISERROR(MATCH(W15,$AO$3:$AQ$3,0))*IF(OR(W15&lt;$M$3,W15&gt;$B$11),0,INDEX($M$4:$N$10,WEEKDAY(W15,2),(W15&gt;=$M$3)*(W15&lt;$N$3)+2*(W15&gt;=$N$3)*(W15&lt;=$BU$36))))</f>
        <v>7</v>
      </c>
      <c r="CH15" s="83"/>
      <c r="CI15" s="13" cm="1">
        <f t="array" ref="CI15">IF($B$11="",ISERROR(MATCH(Y15,$AO$3:$AQ$3,0))*IF(OR(Y15&lt;$M$3,Y15&gt;$BU$36),0,INDEX($M$4:$N$10,WEEKDAY(Y15,2),(Y15&gt;=$M$3)*(Y15&lt;$N$3)+2*(Y15&gt;=$N$3)*(Y15&lt;=$BU$36))),ISERROR(MATCH(Y15,$AO$3:$AQ$3,0))*IF(OR(Y15&lt;$M$3,Y15&gt;$B$11),0,INDEX($M$4:$N$10,WEEKDAY(Y15,2),(Y15&gt;=$M$3)*(Y15&lt;$N$3)+2*(Y15&gt;=$N$3)*(Y15&lt;=$BU$36))))</f>
        <v>0</v>
      </c>
      <c r="CJ15" s="83"/>
      <c r="CK15" s="13" cm="1">
        <f t="array" ref="CK15">IF($B$11="",ISERROR(MATCH(AA15,$AO$3:$AQ$3,0))*IF(OR(AA15&lt;$M$3,AA15&gt;$BU$36),0,INDEX($M$4:$N$10,WEEKDAY(AA15,2),(AA15&gt;=$M$3)*(AA15&lt;$N$3)+2*(AA15&gt;=$N$3)*(AA15&lt;=$BU$36))),ISERROR(MATCH(AA15,$AO$3:$AQ$3,0))*IF(OR(AA15&lt;$M$3,AA15&gt;$B$11),0,INDEX($M$4:$N$10,WEEKDAY(AA15,2),(AA15&gt;=$M$3)*(AA15&lt;$N$3)+2*(AA15&gt;=$N$3)*(AA15&lt;=$BU$36))))</f>
        <v>6</v>
      </c>
      <c r="CL15" s="83"/>
      <c r="CM15" s="13" cm="1">
        <f t="array" ref="CM15">IF($B$11="",ISERROR(MATCH(AC15,$AO$3:$AQ$3,0))*IF(OR(AC15&lt;$M$3,AC15&gt;$BU$36),0,INDEX($M$4:$N$10,WEEKDAY(AC15,2),(AC15&gt;=$M$3)*(AC15&lt;$N$3)+2*(AC15&gt;=$N$3)*(AC15&lt;=$BU$36))),ISERROR(MATCH(AC15,$AO$3:$AQ$3,0))*IF(OR(AC15&lt;$M$3,AC15&gt;$B$11),0,INDEX($M$4:$N$10,WEEKDAY(AC15,2),(AC15&gt;=$M$3)*(AC15&lt;$N$3)+2*(AC15&gt;=$N$3)*(AC15&lt;=$BU$36))))</f>
        <v>6</v>
      </c>
      <c r="CN15" s="83"/>
      <c r="CO15" s="13" cm="1">
        <f t="array" ref="CO15">IF($B$11="",ISERROR(MATCH(AE15,$AO$3:$AQ$3,0))*IF(OR(AE15&lt;$M$3,AE15&gt;$BU$36),0,INDEX($M$4:$N$10,WEEKDAY(AE15,2),(AE15&gt;=$M$3)*(AE15&lt;$N$3)+2*(AE15&gt;=$N$3)*(AE15&lt;=$BU$36))),ISERROR(MATCH(AE15,$AO$3:$AQ$3,0))*IF(OR(AE15&lt;$M$3,AE15&gt;$B$11),0,INDEX($M$4:$N$10,WEEKDAY(AE15,2),(AE15&gt;=$M$3)*(AE15&lt;$N$3)+2*(AE15&gt;=$N$3)*(AE15&lt;=$BU$36))))</f>
        <v>0</v>
      </c>
      <c r="CP15" s="83"/>
      <c r="CQ15" s="13" cm="1">
        <f t="array" ref="CQ15">IF($B$11="",ISERROR(MATCH(AG15,$AO$3:$AQ$3,0))*IF(OR(AG15&lt;$M$3,AG15&gt;$BU$36),0,INDEX($M$4:$N$10,WEEKDAY(AG15,2),(AG15&gt;=$M$3)*(AG15&lt;$N$3)+2*(AG15&gt;=$N$3)*(AG15&lt;=$BU$36))),ISERROR(MATCH(AG15,$AO$3:$AQ$3,0))*IF(OR(AG15&lt;$M$3,AG15&gt;$B$11),0,INDEX($M$4:$N$10,WEEKDAY(AG15,2),(AG15&gt;=$M$3)*(AG15&lt;$N$3)+2*(AG15&gt;=$N$3)*(AG15&lt;=$BU$36))))</f>
        <v>0</v>
      </c>
      <c r="CR15" s="83"/>
      <c r="CS15" s="13" cm="1">
        <f t="array" ref="CS15">IF($B$11="",ISERROR(MATCH(AI15,$AO$3:$AQ$3,0))*IF(OR(AI15&lt;$M$3,AI15&gt;$BU$36),0,INDEX($M$4:$N$10,WEEKDAY(AI15,2),(AI15&gt;=$M$3)*(AI15&lt;$N$3)+2*(AI15&gt;=$N$3)*(AI15&lt;=$BU$36))),ISERROR(MATCH(AI15,$AO$3:$AQ$3,0))*IF(OR(AI15&lt;$M$3,AI15&gt;$BU$36),0,INDEX($M$4:$N$10,WEEKDAY(AI15,2),(AI15&gt;=$M$3)*(AI15&lt;$N$3)+2*(AI15&gt;=$N$3)*(AI15&lt;=$BU$36))))</f>
        <v>0</v>
      </c>
      <c r="CT15" s="83"/>
      <c r="CU15" s="13" cm="1">
        <f t="array" ref="CU15">IF($B$11="",ISERROR(MATCH(AK15,$AO$3:$AQ$3,0))*IF(OR(AK15&lt;$M$3,AK15&gt;$BU$36),0,INDEX($M$4:$N$10,WEEKDAY(AK15,2),(AK15&gt;=$M$3)*(AK15&lt;$N$3)+2*(AK15&gt;=$N$3)*(AK15&lt;=$BU$36))),ISERROR(MATCH(AK15,$AO$3:$AQ$3,0))*IF(OR(AK15&lt;$M$3,AK15&gt;$B$11),0,INDEX($M$4:$N$10,WEEKDAY(AK15,2),(AK15&gt;=$M$3)*(AK15&lt;$N$3)+2*(AK15&gt;=$N$3)*(AK15&lt;=$BU$36))))</f>
        <v>0</v>
      </c>
      <c r="CV15" s="83"/>
      <c r="CW15" s="13" cm="1">
        <f t="array" ref="CW15">IF($B$11="",ISERROR(MATCH(AM15,$AO$3:$AQ$3,0))*IF(OR(AM15&lt;$M$3,AM15&gt;$BU$36),0,INDEX($M$4:$N$10,WEEKDAY(AM15,2),(AM15&gt;=$M$3)*(AM15&lt;$N$3)+2*(AM15&gt;=$N$3)*(AM15&lt;=$BU$36))),ISERROR(MATCH(AM15,$AO$3:$AQ$3,0))*IF(OR(AM15&lt;$M$3,AM15&gt;$B$11),0,INDEX($M$4:$N$10,WEEKDAY(AM15,2),(AM15&gt;=$M$3)*(AM15&lt;$N$3)+2*(AM15&gt;=$N$3)*(AM15&lt;=$BU$36))))</f>
        <v>0</v>
      </c>
      <c r="CX15" s="84"/>
    </row>
    <row r="16" spans="1:102" ht="14.45" customHeight="1" x14ac:dyDescent="0.25">
      <c r="A16" s="29"/>
      <c r="B16" s="315"/>
      <c r="C16" s="316"/>
      <c r="D16" s="30" t="str" cm="1">
        <f t="array" ref="D16">IF($D$4="",IF(B16="","",SUMPRODUCT(($Q$2:$AM$32&gt;=A16)*($Q$2:$AM$32&lt;=B16)*($CA$2:$CW$32&gt;0))),IF(B16="","",SUMPRODUCT(($Q$2:$AM$32&gt;=A16)*($Q$2:$AM$32&lt;=B16)*($AZ$2:$BV$32&gt;0))))</f>
        <v/>
      </c>
      <c r="H16" s="289"/>
      <c r="I16" s="289"/>
      <c r="J16" s="289"/>
      <c r="K16" s="91"/>
      <c r="L16" s="91"/>
      <c r="M16" s="91"/>
      <c r="P16" s="11">
        <f t="shared" si="1"/>
        <v>44576</v>
      </c>
      <c r="Q16" s="12">
        <f t="shared" ref="Q16:AF31" si="5">IF(MONTH(Q15+1)=MONTH(Q$2),Q15+1,"")</f>
        <v>44576</v>
      </c>
      <c r="R16" s="11">
        <f t="shared" si="5"/>
        <v>44607</v>
      </c>
      <c r="S16" s="12">
        <f t="shared" si="4"/>
        <v>44607</v>
      </c>
      <c r="T16" s="11">
        <f t="shared" si="4"/>
        <v>44635</v>
      </c>
      <c r="U16" s="12">
        <f t="shared" si="4"/>
        <v>44635</v>
      </c>
      <c r="V16" s="11">
        <f t="shared" si="4"/>
        <v>44666</v>
      </c>
      <c r="W16" s="12">
        <f t="shared" si="4"/>
        <v>44666</v>
      </c>
      <c r="X16" s="11">
        <f t="shared" si="4"/>
        <v>44696</v>
      </c>
      <c r="Y16" s="12">
        <f t="shared" si="4"/>
        <v>44696</v>
      </c>
      <c r="Z16" s="11">
        <f t="shared" si="4"/>
        <v>44727</v>
      </c>
      <c r="AA16" s="12">
        <f t="shared" si="4"/>
        <v>44727</v>
      </c>
      <c r="AB16" s="11">
        <f t="shared" si="4"/>
        <v>44757</v>
      </c>
      <c r="AC16" s="12">
        <f t="shared" si="4"/>
        <v>44757</v>
      </c>
      <c r="AD16" s="11">
        <f t="shared" si="4"/>
        <v>44788</v>
      </c>
      <c r="AE16" s="12">
        <f t="shared" si="4"/>
        <v>44788</v>
      </c>
      <c r="AF16" s="11">
        <f t="shared" si="4"/>
        <v>44819</v>
      </c>
      <c r="AG16" s="12">
        <f t="shared" si="4"/>
        <v>44819</v>
      </c>
      <c r="AH16" s="11">
        <f t="shared" si="4"/>
        <v>44849</v>
      </c>
      <c r="AI16" s="12">
        <f t="shared" si="4"/>
        <v>44849</v>
      </c>
      <c r="AJ16" s="11">
        <f t="shared" si="4"/>
        <v>44880</v>
      </c>
      <c r="AK16" s="12">
        <f t="shared" si="4"/>
        <v>44880</v>
      </c>
      <c r="AL16" s="11">
        <f t="shared" si="4"/>
        <v>44910</v>
      </c>
      <c r="AM16" s="12">
        <f t="shared" si="4"/>
        <v>44910</v>
      </c>
      <c r="AO16" s="333" t="s">
        <v>77</v>
      </c>
      <c r="AP16" s="333"/>
      <c r="AQ16" s="333"/>
      <c r="AR16" s="333"/>
      <c r="AT16" s="324" t="s">
        <v>78</v>
      </c>
      <c r="AU16" s="324"/>
      <c r="AV16" s="324"/>
      <c r="AW16" s="324"/>
      <c r="AY16" s="162"/>
      <c r="AZ16" s="13" cm="1">
        <f t="array" ref="AZ16">IF($B$11="",ISERROR(MATCH(Q16,[1]Feiertage!$A$8:$A$19,0))*IF(OR(Q16&lt;$M$3,Q16&gt;$BU$36),0,INDEX($M$4:$N$10,WEEKDAY(Q16,2),(Q16&gt;=$M$3)*(Q16&lt;$N$3)+2*(Q16&gt;=$N$3)*(Q16&lt;=$BU$36))),ISERROR(MATCH(Q16,[1]Feiertage!$A$8:$A$19,0))*IF(OR(Q16&lt;$M$3,Q16&gt;$B$11),0,INDEX($M$4:$N$10,WEEKDAY(Q16,2),(Q16&gt;=$M$3)*(Q16&lt;$N$3)+2*(Q16&gt;=$N$3)*(Q16&lt;=$BU$36))))</f>
        <v>0</v>
      </c>
      <c r="BA16" s="83"/>
      <c r="BB16" s="13" cm="1">
        <f t="array" ref="BB16">IF($B$11="",ISERROR(MATCH(S16,[1]Feiertage!$A$8:$A$19,0))*IF(OR(S16&lt;$M$3,S16&gt;$BU$36),0,INDEX($M$4:$N$10,WEEKDAY(S16,2),(S16&gt;=$M$3)*(S16&lt;$N$3)+2*(S16&gt;=$N$3)*(S16&lt;=$BU$36))),ISERROR(MATCH(S16,[1]Feiertage!$A$8:$A$19,0))*IF(OR(S16&lt;$M$3,S16&gt;$B$11),0,INDEX($M$4:$N$10,WEEKDAY(S16,2),(S16&gt;=$M$3)*(S16&lt;$N$3)+2*(S16&gt;=$N$3)*(S16&lt;=$BU$36))))</f>
        <v>7</v>
      </c>
      <c r="BC16" s="83"/>
      <c r="BD16" s="13" cm="1">
        <f t="array" ref="BD16">IF($B$11="",ISERROR(MATCH(U16,[1]Feiertage!$A$8:$A$19,0))*IF(OR(U16&lt;$M$3,U16&gt;$BU$36),0,INDEX($M$4:$N$10,WEEKDAY(U16,2),(U16&gt;=$M$3)*(U16&lt;$N$3)+2*(U16&gt;=$N$3)*(U16&lt;=$BU$36))),ISERROR(MATCH(U16,[1]Feiertage!$A$8:$A$19,0))*IF(OR(U16&lt;$M$3,U16&gt;$B$11),0,INDEX($M$4:$N$10,WEEKDAY(U16,2),(U16&gt;=$M$3)*(U16&lt;$N$3)+2*(U16&gt;=$N$3)*(U16&lt;=$BU$36))))</f>
        <v>7</v>
      </c>
      <c r="BE16" s="83"/>
      <c r="BF16" s="13" cm="1">
        <f t="array" ref="BF16">IF($B$11="",ISERROR(MATCH(W16,[1]Feiertage!$A$8:$A$19,0))*IF(OR(W16&lt;$M$3,W16&gt;$BU$36),0,INDEX($M$4:$N$10,WEEKDAY(W16,2),(W16&gt;=$M$3)*(W16&lt;$N$3)+2*(W16&gt;=$N$3)*(W16&lt;=$BU$36))),ISERROR(MATCH(W16,[1]Feiertage!$A$8:$A$19,0))*IF(OR(W16&lt;$M$3,W16&gt;$B$11),0,INDEX($M$4:$N$10,WEEKDAY(W16,2),(W16&gt;=$M$3)*(W16&lt;$N$3)+2*(W16&gt;=$N$3)*(W16&lt;=$BU$36))))</f>
        <v>0</v>
      </c>
      <c r="BG16" s="83"/>
      <c r="BH16" s="13" cm="1">
        <f t="array" ref="BH16">IF($B$11="",ISERROR(MATCH(Y16,[1]Feiertage!$A$8:$A$19,0))*IF(OR(Y16&lt;$M$3,Y16&gt;$BU$36),0,INDEX($M$4:$N$10,WEEKDAY(Y16,2),(Y16&gt;=$M$3)*(Y16&lt;$N$3)+2*(Y16&gt;=$N$3)*(Y16&lt;=$BU$36))),ISERROR(MATCH(Y16,[1]Feiertage!$A$8:$A$19,0))*IF(OR(Y16&lt;$M$3,Y16&gt;$B$11),0,INDEX($M$4:$N$10,WEEKDAY(Y16,2),(Y16&gt;=$M$3)*(Y16&lt;$N$3)+2*(Y16&gt;=$N$3)*(Y16&lt;=$BU$36))))</f>
        <v>0</v>
      </c>
      <c r="BI16" s="83"/>
      <c r="BJ16" s="13" cm="1">
        <f t="array" ref="BJ16">IF($B$11="",ISERROR(MATCH(AA16,[1]Feiertage!$A$8:$A$19,0))*IF(OR(AA16&lt;$M$3,AA16&gt;$BU$36),0,INDEX($M$4:$N$10,WEEKDAY(AA16,2),(AA16&gt;=$M$3)*(AA16&lt;$N$3)+2*(AA16&gt;=$N$3)*(AA16&lt;=$BU$36))),ISERROR(MATCH(AA16,[1]Feiertage!$A$8:$A$19,0))*IF(OR(AA16&lt;$M$3,AA16&gt;$B$11),0,INDEX($M$4:$N$10,WEEKDAY(AA16,2),(AA16&gt;=$M$3)*(AA16&lt;$N$3)+2*(AA16&gt;=$N$3)*(AA16&lt;=$BU$36))))</f>
        <v>6</v>
      </c>
      <c r="BK16" s="83"/>
      <c r="BL16" s="13" cm="1">
        <f t="array" ref="BL16">IF($B$11="",ISERROR(MATCH(AC16,[1]Feiertage!$A$8:$A$19,0))*IF(OR(AC16&lt;$M$3,AC16&gt;$BU$36),0,INDEX($M$4:$N$10,WEEKDAY(AC16,2),(AC16&gt;=$M$3)*(AC16&lt;$N$3)+2*(AC16&gt;=$N$3)*(AC16&lt;=$BU$36))),ISERROR(MATCH(AC16,[1]Feiertage!$A$8:$A$19,0))*IF(OR(AC16&lt;$M$3,AC16&gt;$B$11),0,INDEX($M$4:$N$10,WEEKDAY(AC16,2),(AC16&gt;=$M$3)*(AC16&lt;$N$3)+2*(AC16&gt;=$N$3)*(AC16&lt;=$BU$36))))</f>
        <v>6</v>
      </c>
      <c r="BM16" s="83"/>
      <c r="BN16" s="13" cm="1">
        <f t="array" ref="BN16">IF($B$11="",ISERROR(MATCH(AE16,[1]Feiertage!$A$8:$A$19,0))*IF(OR(AE16&lt;$M$3,AE16&gt;$BU$36),0,INDEX($M$4:$N$10,WEEKDAY(AE16,2),(AE16&gt;=$M$3)*(AE16&lt;$N$3)+2*(AE16&gt;=$N$3)*(AE16&lt;=$BU$36))),ISERROR(MATCH(AE16,[1]Feiertage!$A$8:$A$19,0))*IF(OR(AE16&lt;$M$3,AE16&gt;$B$11),0,INDEX($M$4:$N$10,WEEKDAY(AE16,2),(AE16&gt;=$M$3)*(AE16&lt;$N$3)+2*(AE16&gt;=$N$3)*(AE16&lt;=$BU$36))))</f>
        <v>0</v>
      </c>
      <c r="BO16" s="83"/>
      <c r="BP16" s="13" cm="1">
        <f t="array" ref="BP16">IF($B$11="",ISERROR(MATCH(AG16,[1]Feiertage!$A$8:$A$19,0))*IF(OR(AG16&lt;$M$3,AG16&gt;$BU$36),0,INDEX($M$4:$N$10,WEEKDAY(AG16,2),(AG16&gt;=$M$3)*(AG16&lt;$N$3)+2*(AG16&gt;=$N$3)*(AG16&lt;=$BU$36))),ISERROR(MATCH(AG16,[1]Feiertage!$A$8:$A$19,0))*IF(OR(AG16&lt;$M$3,AG16&gt;$B$11),0,INDEX($M$4:$N$10,WEEKDAY(AG16,2),(AG16&gt;=$M$3)*(AG16&lt;$N$3)+2*(AG16&gt;=$N$3)*(AG16&lt;=$BU$36))))</f>
        <v>0</v>
      </c>
      <c r="BQ16" s="83"/>
      <c r="BR16" s="13" cm="1">
        <f t="array" ref="BR16">IF($B$11="",ISERROR(MATCH(AI16,[1]Feiertage!$A$8:$A$19,0))*IF(OR(AI16&lt;$M$3,AI16&gt;$BU$36),0,INDEX($M$4:$N$10,WEEKDAY(AI16,2),(AI16&gt;=$M$3)*(AI16&lt;$N$3)+2*(AI16&gt;=$N$3)*(AI16&lt;=$BU$36))),ISERROR(MATCH(AI16,[1]Feiertage!$A$8:$A$19,0))*IF(OR(AI16&lt;$M$3,AI16&gt;$B$11),0,INDEX($M$4:$N$10,WEEKDAY(AI16,2),(AI16&gt;=$M$3)*(AI16&lt;$N$3)+2*(AI16&gt;=$N$3)*(AI16&lt;=$BU$36))))</f>
        <v>0</v>
      </c>
      <c r="BS16" s="83"/>
      <c r="BT16" s="13" cm="1">
        <f t="array" ref="BT16">IF($B$11="",ISERROR(MATCH(AK16,[1]Feiertage!$A$8:$A$19,0))*IF(OR(AK16&lt;$M$3,AK16&gt;$BU$36),0,INDEX($M$4:$N$10,WEEKDAY(AK16,2),(AK16&gt;=$M$3)*(AK16&lt;$N$3)+2*(AK16&gt;=$N$3)*(AK16&lt;=$BU$36))),ISERROR(MATCH(AK16,[1]Feiertage!$A$8:$A$19,0))*IF(OR(AK16&lt;$M$3,AK16&gt;$B$11),0,INDEX($M$4:$N$10,WEEKDAY(AK16,2),(AK16&gt;=$M$3)*(AK16&lt;$N$3)+2*(AK16&gt;=$N$3)*(AK16&lt;=$BU$36))))</f>
        <v>0</v>
      </c>
      <c r="BU16" s="83"/>
      <c r="BV16" s="13" cm="1">
        <f t="array" ref="BV16">IF($B$11="",ISERROR(MATCH(AM16,[1]Feiertage!$A$8:$A$19,0))*IF(OR(AM16&lt;$M$3,AM16&gt;$BU$36),0,INDEX($M$4:$N$10,WEEKDAY(AM16,2),(AM16&gt;=$M$3)*(AM16&lt;$N$3)+2*(AM16&gt;=$N$3)*(AM16&lt;=$BU$36))),ISERROR(MATCH(AM16,[1]Feiertage!$A$8:$A$19,0))*IF(OR(AM16&lt;$M$3,AM16&gt;$B$11),0,INDEX($M$4:$N$10,WEEKDAY(AM16,2),(AM16&gt;=$M$3)*(AM16&lt;$N$3)+2*(AM16&gt;=$N$3)*(AM16&lt;=$BU$36))))</f>
        <v>0</v>
      </c>
      <c r="BW16" s="84"/>
      <c r="BZ16" s="162"/>
      <c r="CA16" s="13" cm="1">
        <f t="array" ref="CA16">IF($B$11="",ISERROR(MATCH(Q16,$AO$3:$AQ$3,0))*IF(OR(Q16&lt;$M$3,Q16&gt;$BU$36),0,INDEX($M$4:$N$10,WEEKDAY(Q16,2),(Q16&gt;=$M$3)*(Q16&lt;$N$3)+2*(Q16&gt;=$N$3)*(Q16&lt;=$BU$36))),ISERROR(MATCH(Q16,$AO$3:$AQ$3,0))*IF(OR(Q16&lt;$M$3,Q16&gt;$B$11),0,INDEX($M$4:$N$10,WEEKDAY(Q16,2),(Q16&gt;=$M$3)*(Q16&lt;$N$3)+2*(Q16&gt;=$N$3)*(Q16&lt;=$BU$36))))</f>
        <v>0</v>
      </c>
      <c r="CB16" s="83"/>
      <c r="CC16" s="13" cm="1">
        <f t="array" ref="CC16">IF($B$11="",ISERROR(MATCH(S16,$AO$3:$AQ$3,0))*IF(OR(S16&lt;$M$3,S16&gt;$BU$36),0,INDEX($M$4:$N$10,WEEKDAY(S16,2),(S16&gt;=$M$3)*(S16&lt;$N$3)+2*(S16&gt;=$N$3)*(S16&lt;=$BU$36))),ISERROR(MATCH(S16,$AO$3:$AQ$3,0))*IF(OR(S16&lt;$M$3,S16&gt;$B$11),0,INDEX($M$4:$N$10,WEEKDAY(S16,2),(S16&gt;=$M$3)*(S16&lt;$N$3)+2*(S16&gt;=$N$3)*(S16&lt;=$BU$36))))</f>
        <v>7</v>
      </c>
      <c r="CD16" s="83"/>
      <c r="CE16" s="13" cm="1">
        <f t="array" ref="CE16">IF($B$11="",ISERROR(MATCH(U16,$AO$3:$AQ$3,0))*IF(OR(U16&lt;$M$3,U16&gt;$BU$36),0,INDEX($M$4:$N$10,WEEKDAY(U16,2),(U16&gt;=$M$3)*(U16&lt;$N$3)+2*(U16&gt;=$N$3)*(U16&lt;=$BU$36))),ISERROR(MATCH(U16,$AO$3:$AQ$3,0))*IF(OR(U16&lt;$M$3,U16&gt;$B$11),0,INDEX($M$4:$N$10,WEEKDAY(U16,2),(U16&gt;=$M$3)*(U16&lt;$N$3)+2*(U16&gt;=$N$3)*(U16&lt;=$BU$36))))</f>
        <v>7</v>
      </c>
      <c r="CF16" s="83"/>
      <c r="CG16" s="13" cm="1">
        <f t="array" ref="CG16">IF($B$11="",ISERROR(MATCH(W16,$AO$3:$AQ$3,0))*IF(OR(W16&lt;$M$3,W16&gt;$BU$36),0,INDEX($M$4:$N$10,WEEKDAY(W16,2),(W16&gt;=$M$3)*(W16&lt;$N$3)+2*(W16&gt;=$N$3)*(W16&lt;=$BU$36))),ISERROR(MATCH(W16,$AO$3:$AQ$3,0))*IF(OR(W16&lt;$M$3,W16&gt;$B$11),0,INDEX($M$4:$N$10,WEEKDAY(W16,2),(W16&gt;=$M$3)*(W16&lt;$N$3)+2*(W16&gt;=$N$3)*(W16&lt;=$BU$36))))</f>
        <v>7</v>
      </c>
      <c r="CH16" s="83"/>
      <c r="CI16" s="13" cm="1">
        <f t="array" ref="CI16">IF($B$11="",ISERROR(MATCH(Y16,$AO$3:$AQ$3,0))*IF(OR(Y16&lt;$M$3,Y16&gt;$BU$36),0,INDEX($M$4:$N$10,WEEKDAY(Y16,2),(Y16&gt;=$M$3)*(Y16&lt;$N$3)+2*(Y16&gt;=$N$3)*(Y16&lt;=$BU$36))),ISERROR(MATCH(Y16,$AO$3:$AQ$3,0))*IF(OR(Y16&lt;$M$3,Y16&gt;$B$11),0,INDEX($M$4:$N$10,WEEKDAY(Y16,2),(Y16&gt;=$M$3)*(Y16&lt;$N$3)+2*(Y16&gt;=$N$3)*(Y16&lt;=$BU$36))))</f>
        <v>0</v>
      </c>
      <c r="CJ16" s="83"/>
      <c r="CK16" s="13" cm="1">
        <f t="array" ref="CK16">IF($B$11="",ISERROR(MATCH(AA16,$AO$3:$AQ$3,0))*IF(OR(AA16&lt;$M$3,AA16&gt;$BU$36),0,INDEX($M$4:$N$10,WEEKDAY(AA16,2),(AA16&gt;=$M$3)*(AA16&lt;$N$3)+2*(AA16&gt;=$N$3)*(AA16&lt;=$BU$36))),ISERROR(MATCH(AA16,$AO$3:$AQ$3,0))*IF(OR(AA16&lt;$M$3,AA16&gt;$B$11),0,INDEX($M$4:$N$10,WEEKDAY(AA16,2),(AA16&gt;=$M$3)*(AA16&lt;$N$3)+2*(AA16&gt;=$N$3)*(AA16&lt;=$BU$36))))</f>
        <v>6</v>
      </c>
      <c r="CL16" s="83"/>
      <c r="CM16" s="13" cm="1">
        <f t="array" ref="CM16">IF($B$11="",ISERROR(MATCH(AC16,$AO$3:$AQ$3,0))*IF(OR(AC16&lt;$M$3,AC16&gt;$BU$36),0,INDEX($M$4:$N$10,WEEKDAY(AC16,2),(AC16&gt;=$M$3)*(AC16&lt;$N$3)+2*(AC16&gt;=$N$3)*(AC16&lt;=$BU$36))),ISERROR(MATCH(AC16,$AO$3:$AQ$3,0))*IF(OR(AC16&lt;$M$3,AC16&gt;$B$11),0,INDEX($M$4:$N$10,WEEKDAY(AC16,2),(AC16&gt;=$M$3)*(AC16&lt;$N$3)+2*(AC16&gt;=$N$3)*(AC16&lt;=$BU$36))))</f>
        <v>6</v>
      </c>
      <c r="CN16" s="83"/>
      <c r="CO16" s="13" cm="1">
        <f t="array" ref="CO16">IF($B$11="",ISERROR(MATCH(AE16,$AO$3:$AQ$3,0))*IF(OR(AE16&lt;$M$3,AE16&gt;$BU$36),0,INDEX($M$4:$N$10,WEEKDAY(AE16,2),(AE16&gt;=$M$3)*(AE16&lt;$N$3)+2*(AE16&gt;=$N$3)*(AE16&lt;=$BU$36))),ISERROR(MATCH(AE16,$AO$3:$AQ$3,0))*IF(OR(AE16&lt;$M$3,AE16&gt;$B$11),0,INDEX($M$4:$N$10,WEEKDAY(AE16,2),(AE16&gt;=$M$3)*(AE16&lt;$N$3)+2*(AE16&gt;=$N$3)*(AE16&lt;=$BU$36))))</f>
        <v>0</v>
      </c>
      <c r="CP16" s="83"/>
      <c r="CQ16" s="13" cm="1">
        <f t="array" ref="CQ16">IF($B$11="",ISERROR(MATCH(AG16,$AO$3:$AQ$3,0))*IF(OR(AG16&lt;$M$3,AG16&gt;$BU$36),0,INDEX($M$4:$N$10,WEEKDAY(AG16,2),(AG16&gt;=$M$3)*(AG16&lt;$N$3)+2*(AG16&gt;=$N$3)*(AG16&lt;=$BU$36))),ISERROR(MATCH(AG16,$AO$3:$AQ$3,0))*IF(OR(AG16&lt;$M$3,AG16&gt;$B$11),0,INDEX($M$4:$N$10,WEEKDAY(AG16,2),(AG16&gt;=$M$3)*(AG16&lt;$N$3)+2*(AG16&gt;=$N$3)*(AG16&lt;=$BU$36))))</f>
        <v>0</v>
      </c>
      <c r="CR16" s="83"/>
      <c r="CS16" s="13" cm="1">
        <f t="array" ref="CS16">IF($B$11="",ISERROR(MATCH(AI16,$AO$3:$AQ$3,0))*IF(OR(AI16&lt;$M$3,AI16&gt;$BU$36),0,INDEX($M$4:$N$10,WEEKDAY(AI16,2),(AI16&gt;=$M$3)*(AI16&lt;$N$3)+2*(AI16&gt;=$N$3)*(AI16&lt;=$BU$36))),ISERROR(MATCH(AI16,$AO$3:$AQ$3,0))*IF(OR(AI16&lt;$M$3,AI16&gt;$BU$36),0,INDEX($M$4:$N$10,WEEKDAY(AI16,2),(AI16&gt;=$M$3)*(AI16&lt;$N$3)+2*(AI16&gt;=$N$3)*(AI16&lt;=$BU$36))))</f>
        <v>0</v>
      </c>
      <c r="CT16" s="83"/>
      <c r="CU16" s="13" cm="1">
        <f t="array" ref="CU16">IF($B$11="",ISERROR(MATCH(AK16,$AO$3:$AQ$3,0))*IF(OR(AK16&lt;$M$3,AK16&gt;$BU$36),0,INDEX($M$4:$N$10,WEEKDAY(AK16,2),(AK16&gt;=$M$3)*(AK16&lt;$N$3)+2*(AK16&gt;=$N$3)*(AK16&lt;=$BU$36))),ISERROR(MATCH(AK16,$AO$3:$AQ$3,0))*IF(OR(AK16&lt;$M$3,AK16&gt;$B$11),0,INDEX($M$4:$N$10,WEEKDAY(AK16,2),(AK16&gt;=$M$3)*(AK16&lt;$N$3)+2*(AK16&gt;=$N$3)*(AK16&lt;=$BU$36))))</f>
        <v>0</v>
      </c>
      <c r="CV16" s="83"/>
      <c r="CW16" s="13" cm="1">
        <f t="array" ref="CW16">IF($B$11="",ISERROR(MATCH(AM16,$AO$3:$AQ$3,0))*IF(OR(AM16&lt;$M$3,AM16&gt;$BU$36),0,INDEX($M$4:$N$10,WEEKDAY(AM16,2),(AM16&gt;=$M$3)*(AM16&lt;$N$3)+2*(AM16&gt;=$N$3)*(AM16&lt;=$BU$36))),ISERROR(MATCH(AM16,$AO$3:$AQ$3,0))*IF(OR(AM16&lt;$M$3,AM16&gt;$B$11),0,INDEX($M$4:$N$10,WEEKDAY(AM16,2),(AM16&gt;=$M$3)*(AM16&lt;$N$3)+2*(AM16&gt;=$N$3)*(AM16&lt;=$BU$36))))</f>
        <v>0</v>
      </c>
      <c r="CX16" s="84"/>
    </row>
    <row r="17" spans="1:102" ht="14.45" customHeight="1" x14ac:dyDescent="0.25">
      <c r="A17" s="29"/>
      <c r="B17" s="315"/>
      <c r="C17" s="316"/>
      <c r="D17" s="30" t="str" cm="1">
        <f t="array" ref="D17">IF($D$4="",IF(B17="","",SUMPRODUCT(($Q$2:$AM$32&gt;=A17)*($Q$2:$AM$32&lt;=B17)*($CA$2:$CW$32&gt;0))),IF(B17="","",SUMPRODUCT(($Q$2:$AM$32&gt;=A17)*($Q$2:$AM$32&lt;=B17)*($AZ$2:$BV$32&gt;0))))</f>
        <v/>
      </c>
      <c r="E17" s="31"/>
      <c r="J17" s="325" t="s">
        <v>57</v>
      </c>
      <c r="K17" s="327" t="s">
        <v>58</v>
      </c>
      <c r="L17" s="328"/>
      <c r="M17" s="329" t="s">
        <v>59</v>
      </c>
      <c r="P17" s="11">
        <f t="shared" si="1"/>
        <v>44577</v>
      </c>
      <c r="Q17" s="12">
        <f t="shared" si="5"/>
        <v>44577</v>
      </c>
      <c r="R17" s="11">
        <f t="shared" si="5"/>
        <v>44608</v>
      </c>
      <c r="S17" s="12">
        <f t="shared" si="4"/>
        <v>44608</v>
      </c>
      <c r="T17" s="11">
        <f t="shared" si="4"/>
        <v>44636</v>
      </c>
      <c r="U17" s="12">
        <f t="shared" si="4"/>
        <v>44636</v>
      </c>
      <c r="V17" s="11">
        <f t="shared" si="4"/>
        <v>44667</v>
      </c>
      <c r="W17" s="12">
        <f t="shared" si="4"/>
        <v>44667</v>
      </c>
      <c r="X17" s="11">
        <f t="shared" si="4"/>
        <v>44697</v>
      </c>
      <c r="Y17" s="12">
        <f t="shared" si="4"/>
        <v>44697</v>
      </c>
      <c r="Z17" s="11">
        <f t="shared" si="4"/>
        <v>44728</v>
      </c>
      <c r="AA17" s="12">
        <f t="shared" si="4"/>
        <v>44728</v>
      </c>
      <c r="AB17" s="11">
        <f t="shared" si="4"/>
        <v>44758</v>
      </c>
      <c r="AC17" s="12">
        <f t="shared" si="4"/>
        <v>44758</v>
      </c>
      <c r="AD17" s="11">
        <f t="shared" si="4"/>
        <v>44789</v>
      </c>
      <c r="AE17" s="12">
        <f t="shared" si="4"/>
        <v>44789</v>
      </c>
      <c r="AF17" s="11">
        <f t="shared" si="4"/>
        <v>44820</v>
      </c>
      <c r="AG17" s="12">
        <f t="shared" si="4"/>
        <v>44820</v>
      </c>
      <c r="AH17" s="11">
        <f t="shared" si="4"/>
        <v>44850</v>
      </c>
      <c r="AI17" s="12">
        <f t="shared" si="4"/>
        <v>44850</v>
      </c>
      <c r="AJ17" s="11">
        <f t="shared" si="4"/>
        <v>44881</v>
      </c>
      <c r="AK17" s="12">
        <f t="shared" si="4"/>
        <v>44881</v>
      </c>
      <c r="AL17" s="11">
        <f t="shared" si="4"/>
        <v>44911</v>
      </c>
      <c r="AM17" s="12">
        <f t="shared" si="4"/>
        <v>44911</v>
      </c>
      <c r="AO17" s="334"/>
      <c r="AP17" s="334"/>
      <c r="AQ17" s="334"/>
      <c r="AR17" s="334"/>
      <c r="AT17" s="324"/>
      <c r="AU17" s="324"/>
      <c r="AV17" s="324"/>
      <c r="AW17" s="324"/>
      <c r="AY17" s="162"/>
      <c r="AZ17" s="13" cm="1">
        <f t="array" ref="AZ17">IF($B$11="",ISERROR(MATCH(Q17,[1]Feiertage!$A$8:$A$19,0))*IF(OR(Q17&lt;$M$3,Q17&gt;$BU$36),0,INDEX($M$4:$N$10,WEEKDAY(Q17,2),(Q17&gt;=$M$3)*(Q17&lt;$N$3)+2*(Q17&gt;=$N$3)*(Q17&lt;=$BU$36))),ISERROR(MATCH(Q17,[1]Feiertage!$A$8:$A$19,0))*IF(OR(Q17&lt;$M$3,Q17&gt;$B$11),0,INDEX($M$4:$N$10,WEEKDAY(Q17,2),(Q17&gt;=$M$3)*(Q17&lt;$N$3)+2*(Q17&gt;=$N$3)*(Q17&lt;=$BU$36))))</f>
        <v>0</v>
      </c>
      <c r="BA17" s="83"/>
      <c r="BB17" s="13" cm="1">
        <f t="array" ref="BB17">IF($B$11="",ISERROR(MATCH(S17,[1]Feiertage!$A$8:$A$19,0))*IF(OR(S17&lt;$M$3,S17&gt;$BU$36),0,INDEX($M$4:$N$10,WEEKDAY(S17,2),(S17&gt;=$M$3)*(S17&lt;$N$3)+2*(S17&gt;=$N$3)*(S17&lt;=$BU$36))),ISERROR(MATCH(S17,[1]Feiertage!$A$8:$A$19,0))*IF(OR(S17&lt;$M$3,S17&gt;$B$11),0,INDEX($M$4:$N$10,WEEKDAY(S17,2),(S17&gt;=$M$3)*(S17&lt;$N$3)+2*(S17&gt;=$N$3)*(S17&lt;=$BU$36))))</f>
        <v>7</v>
      </c>
      <c r="BC17" s="83"/>
      <c r="BD17" s="13" cm="1">
        <f t="array" ref="BD17">IF($B$11="",ISERROR(MATCH(U17,[1]Feiertage!$A$8:$A$19,0))*IF(OR(U17&lt;$M$3,U17&gt;$BU$36),0,INDEX($M$4:$N$10,WEEKDAY(U17,2),(U17&gt;=$M$3)*(U17&lt;$N$3)+2*(U17&gt;=$N$3)*(U17&lt;=$BU$36))),ISERROR(MATCH(U17,[1]Feiertage!$A$8:$A$19,0))*IF(OR(U17&lt;$M$3,U17&gt;$B$11),0,INDEX($M$4:$N$10,WEEKDAY(U17,2),(U17&gt;=$M$3)*(U17&lt;$N$3)+2*(U17&gt;=$N$3)*(U17&lt;=$BU$36))))</f>
        <v>7</v>
      </c>
      <c r="BE17" s="83"/>
      <c r="BF17" s="13" cm="1">
        <f t="array" ref="BF17">IF($B$11="",ISERROR(MATCH(W17,[1]Feiertage!$A$8:$A$19,0))*IF(OR(W17&lt;$M$3,W17&gt;$BU$36),0,INDEX($M$4:$N$10,WEEKDAY(W17,2),(W17&gt;=$M$3)*(W17&lt;$N$3)+2*(W17&gt;=$N$3)*(W17&lt;=$BU$36))),ISERROR(MATCH(W17,[1]Feiertage!$A$8:$A$19,0))*IF(OR(W17&lt;$M$3,W17&gt;$B$11),0,INDEX($M$4:$N$10,WEEKDAY(W17,2),(W17&gt;=$M$3)*(W17&lt;$N$3)+2*(W17&gt;=$N$3)*(W17&lt;=$BU$36))))</f>
        <v>0</v>
      </c>
      <c r="BG17" s="83"/>
      <c r="BH17" s="13" cm="1">
        <f t="array" ref="BH17">IF($B$11="",ISERROR(MATCH(Y17,[1]Feiertage!$A$8:$A$19,0))*IF(OR(Y17&lt;$M$3,Y17&gt;$BU$36),0,INDEX($M$4:$N$10,WEEKDAY(Y17,2),(Y17&gt;=$M$3)*(Y17&lt;$N$3)+2*(Y17&gt;=$N$3)*(Y17&lt;=$BU$36))),ISERROR(MATCH(Y17,[1]Feiertage!$A$8:$A$19,0))*IF(OR(Y17&lt;$M$3,Y17&gt;$B$11),0,INDEX($M$4:$N$10,WEEKDAY(Y17,2),(Y17&gt;=$M$3)*(Y17&lt;$N$3)+2*(Y17&gt;=$N$3)*(Y17&lt;=$BU$36))))</f>
        <v>7</v>
      </c>
      <c r="BI17" s="83"/>
      <c r="BJ17" s="13" cm="1">
        <f t="array" ref="BJ17">IF($B$11="",ISERROR(MATCH(AA17,[1]Feiertage!$A$8:$A$19,0))*IF(OR(AA17&lt;$M$3,AA17&gt;$BU$36),0,INDEX($M$4:$N$10,WEEKDAY(AA17,2),(AA17&gt;=$M$3)*(AA17&lt;$N$3)+2*(AA17&gt;=$N$3)*(AA17&lt;=$BU$36))),ISERROR(MATCH(AA17,[1]Feiertage!$A$8:$A$19,0))*IF(OR(AA17&lt;$M$3,AA17&gt;$B$11),0,INDEX($M$4:$N$10,WEEKDAY(AA17,2),(AA17&gt;=$M$3)*(AA17&lt;$N$3)+2*(AA17&gt;=$N$3)*(AA17&lt;=$BU$36))))</f>
        <v>6</v>
      </c>
      <c r="BK17" s="83"/>
      <c r="BL17" s="13" cm="1">
        <f t="array" ref="BL17">IF($B$11="",ISERROR(MATCH(AC17,[1]Feiertage!$A$8:$A$19,0))*IF(OR(AC17&lt;$M$3,AC17&gt;$BU$36),0,INDEX($M$4:$N$10,WEEKDAY(AC17,2),(AC17&gt;=$M$3)*(AC17&lt;$N$3)+2*(AC17&gt;=$N$3)*(AC17&lt;=$BU$36))),ISERROR(MATCH(AC17,[1]Feiertage!$A$8:$A$19,0))*IF(OR(AC17&lt;$M$3,AC17&gt;$B$11),0,INDEX($M$4:$N$10,WEEKDAY(AC17,2),(AC17&gt;=$M$3)*(AC17&lt;$N$3)+2*(AC17&gt;=$N$3)*(AC17&lt;=$BU$36))))</f>
        <v>0</v>
      </c>
      <c r="BM17" s="83"/>
      <c r="BN17" s="13" cm="1">
        <f t="array" ref="BN17">IF($B$11="",ISERROR(MATCH(AE17,[1]Feiertage!$A$8:$A$19,0))*IF(OR(AE17&lt;$M$3,AE17&gt;$BU$36),0,INDEX($M$4:$N$10,WEEKDAY(AE17,2),(AE17&gt;=$M$3)*(AE17&lt;$N$3)+2*(AE17&gt;=$N$3)*(AE17&lt;=$BU$36))),ISERROR(MATCH(AE17,[1]Feiertage!$A$8:$A$19,0))*IF(OR(AE17&lt;$M$3,AE17&gt;$B$11),0,INDEX($M$4:$N$10,WEEKDAY(AE17,2),(AE17&gt;=$M$3)*(AE17&lt;$N$3)+2*(AE17&gt;=$N$3)*(AE17&lt;=$BU$36))))</f>
        <v>0</v>
      </c>
      <c r="BO17" s="83"/>
      <c r="BP17" s="13" cm="1">
        <f t="array" ref="BP17">IF($B$11="",ISERROR(MATCH(AG17,[1]Feiertage!$A$8:$A$19,0))*IF(OR(AG17&lt;$M$3,AG17&gt;$BU$36),0,INDEX($M$4:$N$10,WEEKDAY(AG17,2),(AG17&gt;=$M$3)*(AG17&lt;$N$3)+2*(AG17&gt;=$N$3)*(AG17&lt;=$BU$36))),ISERROR(MATCH(AG17,[1]Feiertage!$A$8:$A$19,0))*IF(OR(AG17&lt;$M$3,AG17&gt;$B$11),0,INDEX($M$4:$N$10,WEEKDAY(AG17,2),(AG17&gt;=$M$3)*(AG17&lt;$N$3)+2*(AG17&gt;=$N$3)*(AG17&lt;=$BU$36))))</f>
        <v>0</v>
      </c>
      <c r="BQ17" s="83"/>
      <c r="BR17" s="13" cm="1">
        <f t="array" ref="BR17">IF($B$11="",ISERROR(MATCH(AI17,[1]Feiertage!$A$8:$A$19,0))*IF(OR(AI17&lt;$M$3,AI17&gt;$BU$36),0,INDEX($M$4:$N$10,WEEKDAY(AI17,2),(AI17&gt;=$M$3)*(AI17&lt;$N$3)+2*(AI17&gt;=$N$3)*(AI17&lt;=$BU$36))),ISERROR(MATCH(AI17,[1]Feiertage!$A$8:$A$19,0))*IF(OR(AI17&lt;$M$3,AI17&gt;$B$11),0,INDEX($M$4:$N$10,WEEKDAY(AI17,2),(AI17&gt;=$M$3)*(AI17&lt;$N$3)+2*(AI17&gt;=$N$3)*(AI17&lt;=$BU$36))))</f>
        <v>0</v>
      </c>
      <c r="BS17" s="83"/>
      <c r="BT17" s="13" cm="1">
        <f t="array" ref="BT17">IF($B$11="",ISERROR(MATCH(AK17,[1]Feiertage!$A$8:$A$19,0))*IF(OR(AK17&lt;$M$3,AK17&gt;$BU$36),0,INDEX($M$4:$N$10,WEEKDAY(AK17,2),(AK17&gt;=$M$3)*(AK17&lt;$N$3)+2*(AK17&gt;=$N$3)*(AK17&lt;=$BU$36))),ISERROR(MATCH(AK17,[1]Feiertage!$A$8:$A$19,0))*IF(OR(AK17&lt;$M$3,AK17&gt;$B$11),0,INDEX($M$4:$N$10,WEEKDAY(AK17,2),(AK17&gt;=$M$3)*(AK17&lt;$N$3)+2*(AK17&gt;=$N$3)*(AK17&lt;=$BU$36))))</f>
        <v>0</v>
      </c>
      <c r="BU17" s="83"/>
      <c r="BV17" s="13" cm="1">
        <f t="array" ref="BV17">IF($B$11="",ISERROR(MATCH(AM17,[1]Feiertage!$A$8:$A$19,0))*IF(OR(AM17&lt;$M$3,AM17&gt;$BU$36),0,INDEX($M$4:$N$10,WEEKDAY(AM17,2),(AM17&gt;=$M$3)*(AM17&lt;$N$3)+2*(AM17&gt;=$N$3)*(AM17&lt;=$BU$36))),ISERROR(MATCH(AM17,[1]Feiertage!$A$8:$A$19,0))*IF(OR(AM17&lt;$M$3,AM17&gt;$B$11),0,INDEX($M$4:$N$10,WEEKDAY(AM17,2),(AM17&gt;=$M$3)*(AM17&lt;$N$3)+2*(AM17&gt;=$N$3)*(AM17&lt;=$BU$36))))</f>
        <v>0</v>
      </c>
      <c r="BW17" s="84"/>
      <c r="BZ17" s="162"/>
      <c r="CA17" s="13" cm="1">
        <f t="array" ref="CA17">IF($B$11="",ISERROR(MATCH(Q17,$AO$3:$AQ$3,0))*IF(OR(Q17&lt;$M$3,Q17&gt;$BU$36),0,INDEX($M$4:$N$10,WEEKDAY(Q17,2),(Q17&gt;=$M$3)*(Q17&lt;$N$3)+2*(Q17&gt;=$N$3)*(Q17&lt;=$BU$36))),ISERROR(MATCH(Q17,$AO$3:$AQ$3,0))*IF(OR(Q17&lt;$M$3,Q17&gt;$B$11),0,INDEX($M$4:$N$10,WEEKDAY(Q17,2),(Q17&gt;=$M$3)*(Q17&lt;$N$3)+2*(Q17&gt;=$N$3)*(Q17&lt;=$BU$36))))</f>
        <v>0</v>
      </c>
      <c r="CB17" s="83"/>
      <c r="CC17" s="13" cm="1">
        <f t="array" ref="CC17">IF($B$11="",ISERROR(MATCH(S17,$AO$3:$AQ$3,0))*IF(OR(S17&lt;$M$3,S17&gt;$BU$36),0,INDEX($M$4:$N$10,WEEKDAY(S17,2),(S17&gt;=$M$3)*(S17&lt;$N$3)+2*(S17&gt;=$N$3)*(S17&lt;=$BU$36))),ISERROR(MATCH(S17,$AO$3:$AQ$3,0))*IF(OR(S17&lt;$M$3,S17&gt;$B$11),0,INDEX($M$4:$N$10,WEEKDAY(S17,2),(S17&gt;=$M$3)*(S17&lt;$N$3)+2*(S17&gt;=$N$3)*(S17&lt;=$BU$36))))</f>
        <v>7</v>
      </c>
      <c r="CD17" s="83"/>
      <c r="CE17" s="13" cm="1">
        <f t="array" ref="CE17">IF($B$11="",ISERROR(MATCH(U17,$AO$3:$AQ$3,0))*IF(OR(U17&lt;$M$3,U17&gt;$BU$36),0,INDEX($M$4:$N$10,WEEKDAY(U17,2),(U17&gt;=$M$3)*(U17&lt;$N$3)+2*(U17&gt;=$N$3)*(U17&lt;=$BU$36))),ISERROR(MATCH(U17,$AO$3:$AQ$3,0))*IF(OR(U17&lt;$M$3,U17&gt;$B$11),0,INDEX($M$4:$N$10,WEEKDAY(U17,2),(U17&gt;=$M$3)*(U17&lt;$N$3)+2*(U17&gt;=$N$3)*(U17&lt;=$BU$36))))</f>
        <v>7</v>
      </c>
      <c r="CF17" s="83"/>
      <c r="CG17" s="13" cm="1">
        <f t="array" ref="CG17">IF($B$11="",ISERROR(MATCH(W17,$AO$3:$AQ$3,0))*IF(OR(W17&lt;$M$3,W17&gt;$BU$36),0,INDEX($M$4:$N$10,WEEKDAY(W17,2),(W17&gt;=$M$3)*(W17&lt;$N$3)+2*(W17&gt;=$N$3)*(W17&lt;=$BU$36))),ISERROR(MATCH(W17,$AO$3:$AQ$3,0))*IF(OR(W17&lt;$M$3,W17&gt;$B$11),0,INDEX($M$4:$N$10,WEEKDAY(W17,2),(W17&gt;=$M$3)*(W17&lt;$N$3)+2*(W17&gt;=$N$3)*(W17&lt;=$BU$36))))</f>
        <v>0</v>
      </c>
      <c r="CH17" s="83"/>
      <c r="CI17" s="13" cm="1">
        <f t="array" ref="CI17">IF($B$11="",ISERROR(MATCH(Y17,$AO$3:$AQ$3,0))*IF(OR(Y17&lt;$M$3,Y17&gt;$BU$36),0,INDEX($M$4:$N$10,WEEKDAY(Y17,2),(Y17&gt;=$M$3)*(Y17&lt;$N$3)+2*(Y17&gt;=$N$3)*(Y17&lt;=$BU$36))),ISERROR(MATCH(Y17,$AO$3:$AQ$3,0))*IF(OR(Y17&lt;$M$3,Y17&gt;$B$11),0,INDEX($M$4:$N$10,WEEKDAY(Y17,2),(Y17&gt;=$M$3)*(Y17&lt;$N$3)+2*(Y17&gt;=$N$3)*(Y17&lt;=$BU$36))))</f>
        <v>7</v>
      </c>
      <c r="CJ17" s="83"/>
      <c r="CK17" s="13" cm="1">
        <f t="array" ref="CK17">IF($B$11="",ISERROR(MATCH(AA17,$AO$3:$AQ$3,0))*IF(OR(AA17&lt;$M$3,AA17&gt;$BU$36),0,INDEX($M$4:$N$10,WEEKDAY(AA17,2),(AA17&gt;=$M$3)*(AA17&lt;$N$3)+2*(AA17&gt;=$N$3)*(AA17&lt;=$BU$36))),ISERROR(MATCH(AA17,$AO$3:$AQ$3,0))*IF(OR(AA17&lt;$M$3,AA17&gt;$B$11),0,INDEX($M$4:$N$10,WEEKDAY(AA17,2),(AA17&gt;=$M$3)*(AA17&lt;$N$3)+2*(AA17&gt;=$N$3)*(AA17&lt;=$BU$36))))</f>
        <v>6</v>
      </c>
      <c r="CL17" s="83"/>
      <c r="CM17" s="13" cm="1">
        <f t="array" ref="CM17">IF($B$11="",ISERROR(MATCH(AC17,$AO$3:$AQ$3,0))*IF(OR(AC17&lt;$M$3,AC17&gt;$BU$36),0,INDEX($M$4:$N$10,WEEKDAY(AC17,2),(AC17&gt;=$M$3)*(AC17&lt;$N$3)+2*(AC17&gt;=$N$3)*(AC17&lt;=$BU$36))),ISERROR(MATCH(AC17,$AO$3:$AQ$3,0))*IF(OR(AC17&lt;$M$3,AC17&gt;$B$11),0,INDEX($M$4:$N$10,WEEKDAY(AC17,2),(AC17&gt;=$M$3)*(AC17&lt;$N$3)+2*(AC17&gt;=$N$3)*(AC17&lt;=$BU$36))))</f>
        <v>0</v>
      </c>
      <c r="CN17" s="83"/>
      <c r="CO17" s="13" cm="1">
        <f t="array" ref="CO17">IF($B$11="",ISERROR(MATCH(AE17,$AO$3:$AQ$3,0))*IF(OR(AE17&lt;$M$3,AE17&gt;$BU$36),0,INDEX($M$4:$N$10,WEEKDAY(AE17,2),(AE17&gt;=$M$3)*(AE17&lt;$N$3)+2*(AE17&gt;=$N$3)*(AE17&lt;=$BU$36))),ISERROR(MATCH(AE17,$AO$3:$AQ$3,0))*IF(OR(AE17&lt;$M$3,AE17&gt;$B$11),0,INDEX($M$4:$N$10,WEEKDAY(AE17,2),(AE17&gt;=$M$3)*(AE17&lt;$N$3)+2*(AE17&gt;=$N$3)*(AE17&lt;=$BU$36))))</f>
        <v>0</v>
      </c>
      <c r="CP17" s="83"/>
      <c r="CQ17" s="13" cm="1">
        <f t="array" ref="CQ17">IF($B$11="",ISERROR(MATCH(AG17,$AO$3:$AQ$3,0))*IF(OR(AG17&lt;$M$3,AG17&gt;$BU$36),0,INDEX($M$4:$N$10,WEEKDAY(AG17,2),(AG17&gt;=$M$3)*(AG17&lt;$N$3)+2*(AG17&gt;=$N$3)*(AG17&lt;=$BU$36))),ISERROR(MATCH(AG17,$AO$3:$AQ$3,0))*IF(OR(AG17&lt;$M$3,AG17&gt;$B$11),0,INDEX($M$4:$N$10,WEEKDAY(AG17,2),(AG17&gt;=$M$3)*(AG17&lt;$N$3)+2*(AG17&gt;=$N$3)*(AG17&lt;=$BU$36))))</f>
        <v>0</v>
      </c>
      <c r="CR17" s="83"/>
      <c r="CS17" s="13" cm="1">
        <f t="array" ref="CS17">IF($B$11="",ISERROR(MATCH(AI17,$AO$3:$AQ$3,0))*IF(OR(AI17&lt;$M$3,AI17&gt;$BU$36),0,INDEX($M$4:$N$10,WEEKDAY(AI17,2),(AI17&gt;=$M$3)*(AI17&lt;$N$3)+2*(AI17&gt;=$N$3)*(AI17&lt;=$BU$36))),ISERROR(MATCH(AI17,$AO$3:$AQ$3,0))*IF(OR(AI17&lt;$M$3,AI17&gt;$BU$36),0,INDEX($M$4:$N$10,WEEKDAY(AI17,2),(AI17&gt;=$M$3)*(AI17&lt;$N$3)+2*(AI17&gt;=$N$3)*(AI17&lt;=$BU$36))))</f>
        <v>0</v>
      </c>
      <c r="CT17" s="83"/>
      <c r="CU17" s="13" cm="1">
        <f t="array" ref="CU17">IF($B$11="",ISERROR(MATCH(AK17,$AO$3:$AQ$3,0))*IF(OR(AK17&lt;$M$3,AK17&gt;$BU$36),0,INDEX($M$4:$N$10,WEEKDAY(AK17,2),(AK17&gt;=$M$3)*(AK17&lt;$N$3)+2*(AK17&gt;=$N$3)*(AK17&lt;=$BU$36))),ISERROR(MATCH(AK17,$AO$3:$AQ$3,0))*IF(OR(AK17&lt;$M$3,AK17&gt;$B$11),0,INDEX($M$4:$N$10,WEEKDAY(AK17,2),(AK17&gt;=$M$3)*(AK17&lt;$N$3)+2*(AK17&gt;=$N$3)*(AK17&lt;=$BU$36))))</f>
        <v>0</v>
      </c>
      <c r="CV17" s="83"/>
      <c r="CW17" s="13" cm="1">
        <f t="array" ref="CW17">IF($B$11="",ISERROR(MATCH(AM17,$AO$3:$AQ$3,0))*IF(OR(AM17&lt;$M$3,AM17&gt;$BU$36),0,INDEX($M$4:$N$10,WEEKDAY(AM17,2),(AM17&gt;=$M$3)*(AM17&lt;$N$3)+2*(AM17&gt;=$N$3)*(AM17&lt;=$BU$36))),ISERROR(MATCH(AM17,$AO$3:$AQ$3,0))*IF(OR(AM17&lt;$M$3,AM17&gt;$B$11),0,INDEX($M$4:$N$10,WEEKDAY(AM17,2),(AM17&gt;=$M$3)*(AM17&lt;$N$3)+2*(AM17&gt;=$N$3)*(AM17&lt;=$BU$36))))</f>
        <v>0</v>
      </c>
      <c r="CX17" s="84"/>
    </row>
    <row r="18" spans="1:102" ht="14.45" customHeight="1" x14ac:dyDescent="0.25">
      <c r="A18" s="29"/>
      <c r="B18" s="315"/>
      <c r="C18" s="316"/>
      <c r="D18" s="30" t="str" cm="1">
        <f t="array" ref="D18">IF($D$4="",IF(B18="","",SUMPRODUCT(($Q$2:$AM$32&gt;=A18)*($Q$2:$AM$32&lt;=B18)*($CA$2:$CW$32&gt;0))),IF(B18="","",SUMPRODUCT(($Q$2:$AM$32&gt;=A18)*($Q$2:$AM$32&lt;=B18)*($AZ$2:$BV$32&gt;0))))</f>
        <v/>
      </c>
      <c r="H18" s="88" t="s">
        <v>60</v>
      </c>
      <c r="I18" s="33"/>
      <c r="J18" s="326"/>
      <c r="K18" s="19">
        <v>0.3</v>
      </c>
      <c r="L18" s="19">
        <v>1</v>
      </c>
      <c r="M18" s="329"/>
      <c r="N18" s="34" t="s">
        <v>61</v>
      </c>
      <c r="P18" s="11">
        <f t="shared" si="1"/>
        <v>44578</v>
      </c>
      <c r="Q18" s="12">
        <f t="shared" si="5"/>
        <v>44578</v>
      </c>
      <c r="R18" s="11">
        <f t="shared" si="5"/>
        <v>44609</v>
      </c>
      <c r="S18" s="12">
        <f t="shared" si="4"/>
        <v>44609</v>
      </c>
      <c r="T18" s="11">
        <f t="shared" si="4"/>
        <v>44637</v>
      </c>
      <c r="U18" s="12">
        <f t="shared" si="4"/>
        <v>44637</v>
      </c>
      <c r="V18" s="11">
        <f t="shared" si="4"/>
        <v>44668</v>
      </c>
      <c r="W18" s="12">
        <f t="shared" si="4"/>
        <v>44668</v>
      </c>
      <c r="X18" s="11">
        <f t="shared" si="4"/>
        <v>44698</v>
      </c>
      <c r="Y18" s="12">
        <f t="shared" si="4"/>
        <v>44698</v>
      </c>
      <c r="Z18" s="11">
        <f t="shared" si="4"/>
        <v>44729</v>
      </c>
      <c r="AA18" s="12">
        <f t="shared" si="4"/>
        <v>44729</v>
      </c>
      <c r="AB18" s="11">
        <f t="shared" si="4"/>
        <v>44759</v>
      </c>
      <c r="AC18" s="12">
        <f t="shared" si="4"/>
        <v>44759</v>
      </c>
      <c r="AD18" s="11">
        <f t="shared" si="4"/>
        <v>44790</v>
      </c>
      <c r="AE18" s="12">
        <f t="shared" si="4"/>
        <v>44790</v>
      </c>
      <c r="AF18" s="11">
        <f t="shared" si="4"/>
        <v>44821</v>
      </c>
      <c r="AG18" s="12">
        <f t="shared" si="4"/>
        <v>44821</v>
      </c>
      <c r="AH18" s="11">
        <f t="shared" si="4"/>
        <v>44851</v>
      </c>
      <c r="AI18" s="12">
        <f t="shared" si="4"/>
        <v>44851</v>
      </c>
      <c r="AJ18" s="11">
        <f t="shared" si="4"/>
        <v>44882</v>
      </c>
      <c r="AK18" s="12">
        <f t="shared" si="4"/>
        <v>44882</v>
      </c>
      <c r="AL18" s="11">
        <f t="shared" si="4"/>
        <v>44912</v>
      </c>
      <c r="AM18" s="12">
        <f t="shared" si="4"/>
        <v>44912</v>
      </c>
      <c r="AO18" s="330" t="s">
        <v>55</v>
      </c>
      <c r="AP18" s="330"/>
      <c r="AQ18" s="330" t="s">
        <v>56</v>
      </c>
      <c r="AR18" s="330"/>
      <c r="AT18" s="331" t="s">
        <v>55</v>
      </c>
      <c r="AU18" s="331"/>
      <c r="AV18" s="331" t="s">
        <v>56</v>
      </c>
      <c r="AW18" s="331"/>
      <c r="AY18" s="162"/>
      <c r="AZ18" s="13" cm="1">
        <f t="array" ref="AZ18">IF($B$11="",ISERROR(MATCH(Q18,[1]Feiertage!$A$8:$A$19,0))*IF(OR(Q18&lt;$M$3,Q18&gt;$BU$36),0,INDEX($M$4:$N$10,WEEKDAY(Q18,2),(Q18&gt;=$M$3)*(Q18&lt;$N$3)+2*(Q18&gt;=$N$3)*(Q18&lt;=$BU$36))),ISERROR(MATCH(Q18,[1]Feiertage!$A$8:$A$19,0))*IF(OR(Q18&lt;$M$3,Q18&gt;$B$11),0,INDEX($M$4:$N$10,WEEKDAY(Q18,2),(Q18&gt;=$M$3)*(Q18&lt;$N$3)+2*(Q18&gt;=$N$3)*(Q18&lt;=$BU$36))))</f>
        <v>7</v>
      </c>
      <c r="BA18" s="83"/>
      <c r="BB18" s="13" cm="1">
        <f t="array" ref="BB18">IF($B$11="",ISERROR(MATCH(S18,[1]Feiertage!$A$8:$A$19,0))*IF(OR(S18&lt;$M$3,S18&gt;$BU$36),0,INDEX($M$4:$N$10,WEEKDAY(S18,2),(S18&gt;=$M$3)*(S18&lt;$N$3)+2*(S18&gt;=$N$3)*(S18&lt;=$BU$36))),ISERROR(MATCH(S18,[1]Feiertage!$A$8:$A$19,0))*IF(OR(S18&lt;$M$3,S18&gt;$B$11),0,INDEX($M$4:$N$10,WEEKDAY(S18,2),(S18&gt;=$M$3)*(S18&lt;$N$3)+2*(S18&gt;=$N$3)*(S18&lt;=$BU$36))))</f>
        <v>7</v>
      </c>
      <c r="BC18" s="83"/>
      <c r="BD18" s="13" cm="1">
        <f t="array" ref="BD18">IF($B$11="",ISERROR(MATCH(U18,[1]Feiertage!$A$8:$A$19,0))*IF(OR(U18&lt;$M$3,U18&gt;$BU$36),0,INDEX($M$4:$N$10,WEEKDAY(U18,2),(U18&gt;=$M$3)*(U18&lt;$N$3)+2*(U18&gt;=$N$3)*(U18&lt;=$BU$36))),ISERROR(MATCH(U18,[1]Feiertage!$A$8:$A$19,0))*IF(OR(U18&lt;$M$3,U18&gt;$B$11),0,INDEX($M$4:$N$10,WEEKDAY(U18,2),(U18&gt;=$M$3)*(U18&lt;$N$3)+2*(U18&gt;=$N$3)*(U18&lt;=$BU$36))))</f>
        <v>7</v>
      </c>
      <c r="BE18" s="83"/>
      <c r="BF18" s="13" cm="1">
        <f t="array" ref="BF18">IF($B$11="",ISERROR(MATCH(W18,[1]Feiertage!$A$8:$A$19,0))*IF(OR(W18&lt;$M$3,W18&gt;$BU$36),0,INDEX($M$4:$N$10,WEEKDAY(W18,2),(W18&gt;=$M$3)*(W18&lt;$N$3)+2*(W18&gt;=$N$3)*(W18&lt;=$BU$36))),ISERROR(MATCH(W18,[1]Feiertage!$A$8:$A$19,0))*IF(OR(W18&lt;$M$3,W18&gt;$B$11),0,INDEX($M$4:$N$10,WEEKDAY(W18,2),(W18&gt;=$M$3)*(W18&lt;$N$3)+2*(W18&gt;=$N$3)*(W18&lt;=$BU$36))))</f>
        <v>0</v>
      </c>
      <c r="BG18" s="83"/>
      <c r="BH18" s="13" cm="1">
        <f t="array" ref="BH18">IF($B$11="",ISERROR(MATCH(Y18,[1]Feiertage!$A$8:$A$19,0))*IF(OR(Y18&lt;$M$3,Y18&gt;$BU$36),0,INDEX($M$4:$N$10,WEEKDAY(Y18,2),(Y18&gt;=$M$3)*(Y18&lt;$N$3)+2*(Y18&gt;=$N$3)*(Y18&lt;=$BU$36))),ISERROR(MATCH(Y18,[1]Feiertage!$A$8:$A$19,0))*IF(OR(Y18&lt;$M$3,Y18&gt;$B$11),0,INDEX($M$4:$N$10,WEEKDAY(Y18,2),(Y18&gt;=$M$3)*(Y18&lt;$N$3)+2*(Y18&gt;=$N$3)*(Y18&lt;=$BU$36))))</f>
        <v>7</v>
      </c>
      <c r="BI18" s="83"/>
      <c r="BJ18" s="13" cm="1">
        <f t="array" ref="BJ18">IF($B$11="",ISERROR(MATCH(AA18,[1]Feiertage!$A$8:$A$19,0))*IF(OR(AA18&lt;$M$3,AA18&gt;$BU$36),0,INDEX($M$4:$N$10,WEEKDAY(AA18,2),(AA18&gt;=$M$3)*(AA18&lt;$N$3)+2*(AA18&gt;=$N$3)*(AA18&lt;=$BU$36))),ISERROR(MATCH(AA18,[1]Feiertage!$A$8:$A$19,0))*IF(OR(AA18&lt;$M$3,AA18&gt;$B$11),0,INDEX($M$4:$N$10,WEEKDAY(AA18,2),(AA18&gt;=$M$3)*(AA18&lt;$N$3)+2*(AA18&gt;=$N$3)*(AA18&lt;=$BU$36))))</f>
        <v>6</v>
      </c>
      <c r="BK18" s="83"/>
      <c r="BL18" s="13" cm="1">
        <f t="array" ref="BL18">IF($B$11="",ISERROR(MATCH(AC18,[1]Feiertage!$A$8:$A$19,0))*IF(OR(AC18&lt;$M$3,AC18&gt;$BU$36),0,INDEX($M$4:$N$10,WEEKDAY(AC18,2),(AC18&gt;=$M$3)*(AC18&lt;$N$3)+2*(AC18&gt;=$N$3)*(AC18&lt;=$BU$36))),ISERROR(MATCH(AC18,[1]Feiertage!$A$8:$A$19,0))*IF(OR(AC18&lt;$M$3,AC18&gt;$B$11),0,INDEX($M$4:$N$10,WEEKDAY(AC18,2),(AC18&gt;=$M$3)*(AC18&lt;$N$3)+2*(AC18&gt;=$N$3)*(AC18&lt;=$BU$36))))</f>
        <v>0</v>
      </c>
      <c r="BM18" s="83"/>
      <c r="BN18" s="13" cm="1">
        <f t="array" ref="BN18">IF($B$11="",ISERROR(MATCH(AE18,[1]Feiertage!$A$8:$A$19,0))*IF(OR(AE18&lt;$M$3,AE18&gt;$BU$36),0,INDEX($M$4:$N$10,WEEKDAY(AE18,2),(AE18&gt;=$M$3)*(AE18&lt;$N$3)+2*(AE18&gt;=$N$3)*(AE18&lt;=$BU$36))),ISERROR(MATCH(AE18,[1]Feiertage!$A$8:$A$19,0))*IF(OR(AE18&lt;$M$3,AE18&gt;$B$11),0,INDEX($M$4:$N$10,WEEKDAY(AE18,2),(AE18&gt;=$M$3)*(AE18&lt;$N$3)+2*(AE18&gt;=$N$3)*(AE18&lt;=$BU$36))))</f>
        <v>0</v>
      </c>
      <c r="BO18" s="83"/>
      <c r="BP18" s="13" cm="1">
        <f t="array" ref="BP18">IF($B$11="",ISERROR(MATCH(AG18,[1]Feiertage!$A$8:$A$19,0))*IF(OR(AG18&lt;$M$3,AG18&gt;$BU$36),0,INDEX($M$4:$N$10,WEEKDAY(AG18,2),(AG18&gt;=$M$3)*(AG18&lt;$N$3)+2*(AG18&gt;=$N$3)*(AG18&lt;=$BU$36))),ISERROR(MATCH(AG18,[1]Feiertage!$A$8:$A$19,0))*IF(OR(AG18&lt;$M$3,AG18&gt;$B$11),0,INDEX($M$4:$N$10,WEEKDAY(AG18,2),(AG18&gt;=$M$3)*(AG18&lt;$N$3)+2*(AG18&gt;=$N$3)*(AG18&lt;=$BU$36))))</f>
        <v>0</v>
      </c>
      <c r="BQ18" s="83"/>
      <c r="BR18" s="13" cm="1">
        <f t="array" ref="BR18">IF($B$11="",ISERROR(MATCH(AI18,[1]Feiertage!$A$8:$A$19,0))*IF(OR(AI18&lt;$M$3,AI18&gt;$BU$36),0,INDEX($M$4:$N$10,WEEKDAY(AI18,2),(AI18&gt;=$M$3)*(AI18&lt;$N$3)+2*(AI18&gt;=$N$3)*(AI18&lt;=$BU$36))),ISERROR(MATCH(AI18,[1]Feiertage!$A$8:$A$19,0))*IF(OR(AI18&lt;$M$3,AI18&gt;$B$11),0,INDEX($M$4:$N$10,WEEKDAY(AI18,2),(AI18&gt;=$M$3)*(AI18&lt;$N$3)+2*(AI18&gt;=$N$3)*(AI18&lt;=$BU$36))))</f>
        <v>0</v>
      </c>
      <c r="BS18" s="83"/>
      <c r="BT18" s="13" cm="1">
        <f t="array" ref="BT18">IF($B$11="",ISERROR(MATCH(AK18,[1]Feiertage!$A$8:$A$19,0))*IF(OR(AK18&lt;$M$3,AK18&gt;$BU$36),0,INDEX($M$4:$N$10,WEEKDAY(AK18,2),(AK18&gt;=$M$3)*(AK18&lt;$N$3)+2*(AK18&gt;=$N$3)*(AK18&lt;=$BU$36))),ISERROR(MATCH(AK18,[1]Feiertage!$A$8:$A$19,0))*IF(OR(AK18&lt;$M$3,AK18&gt;$B$11),0,INDEX($M$4:$N$10,WEEKDAY(AK18,2),(AK18&gt;=$M$3)*(AK18&lt;$N$3)+2*(AK18&gt;=$N$3)*(AK18&lt;=$BU$36))))</f>
        <v>0</v>
      </c>
      <c r="BU18" s="83"/>
      <c r="BV18" s="13" cm="1">
        <f t="array" ref="BV18">IF($B$11="",ISERROR(MATCH(AM18,[1]Feiertage!$A$8:$A$19,0))*IF(OR(AM18&lt;$M$3,AM18&gt;$BU$36),0,INDEX($M$4:$N$10,WEEKDAY(AM18,2),(AM18&gt;=$M$3)*(AM18&lt;$N$3)+2*(AM18&gt;=$N$3)*(AM18&lt;=$BU$36))),ISERROR(MATCH(AM18,[1]Feiertage!$A$8:$A$19,0))*IF(OR(AM18&lt;$M$3,AM18&gt;$B$11),0,INDEX($M$4:$N$10,WEEKDAY(AM18,2),(AM18&gt;=$M$3)*(AM18&lt;$N$3)+2*(AM18&gt;=$N$3)*(AM18&lt;=$BU$36))))</f>
        <v>0</v>
      </c>
      <c r="BW18" s="84"/>
      <c r="BZ18" s="162"/>
      <c r="CA18" s="13" cm="1">
        <f t="array" ref="CA18">IF($B$11="",ISERROR(MATCH(Q18,$AO$3:$AQ$3,0))*IF(OR(Q18&lt;$M$3,Q18&gt;$BU$36),0,INDEX($M$4:$N$10,WEEKDAY(Q18,2),(Q18&gt;=$M$3)*(Q18&lt;$N$3)+2*(Q18&gt;=$N$3)*(Q18&lt;=$BU$36))),ISERROR(MATCH(Q18,$AO$3:$AQ$3,0))*IF(OR(Q18&lt;$M$3,Q18&gt;$B$11),0,INDEX($M$4:$N$10,WEEKDAY(Q18,2),(Q18&gt;=$M$3)*(Q18&lt;$N$3)+2*(Q18&gt;=$N$3)*(Q18&lt;=$BU$36))))</f>
        <v>7</v>
      </c>
      <c r="CB18" s="83"/>
      <c r="CC18" s="13" cm="1">
        <f t="array" ref="CC18">IF($B$11="",ISERROR(MATCH(S18,$AO$3:$AQ$3,0))*IF(OR(S18&lt;$M$3,S18&gt;$BU$36),0,INDEX($M$4:$N$10,WEEKDAY(S18,2),(S18&gt;=$M$3)*(S18&lt;$N$3)+2*(S18&gt;=$N$3)*(S18&lt;=$BU$36))),ISERROR(MATCH(S18,$AO$3:$AQ$3,0))*IF(OR(S18&lt;$M$3,S18&gt;$B$11),0,INDEX($M$4:$N$10,WEEKDAY(S18,2),(S18&gt;=$M$3)*(S18&lt;$N$3)+2*(S18&gt;=$N$3)*(S18&lt;=$BU$36))))</f>
        <v>7</v>
      </c>
      <c r="CD18" s="83"/>
      <c r="CE18" s="13" cm="1">
        <f t="array" ref="CE18">IF($B$11="",ISERROR(MATCH(U18,$AO$3:$AQ$3,0))*IF(OR(U18&lt;$M$3,U18&gt;$BU$36),0,INDEX($M$4:$N$10,WEEKDAY(U18,2),(U18&gt;=$M$3)*(U18&lt;$N$3)+2*(U18&gt;=$N$3)*(U18&lt;=$BU$36))),ISERROR(MATCH(U18,$AO$3:$AQ$3,0))*IF(OR(U18&lt;$M$3,U18&gt;$B$11),0,INDEX($M$4:$N$10,WEEKDAY(U18,2),(U18&gt;=$M$3)*(U18&lt;$N$3)+2*(U18&gt;=$N$3)*(U18&lt;=$BU$36))))</f>
        <v>7</v>
      </c>
      <c r="CF18" s="83"/>
      <c r="CG18" s="13" cm="1">
        <f t="array" ref="CG18">IF($B$11="",ISERROR(MATCH(W18,$AO$3:$AQ$3,0))*IF(OR(W18&lt;$M$3,W18&gt;$BU$36),0,INDEX($M$4:$N$10,WEEKDAY(W18,2),(W18&gt;=$M$3)*(W18&lt;$N$3)+2*(W18&gt;=$N$3)*(W18&lt;=$BU$36))),ISERROR(MATCH(W18,$AO$3:$AQ$3,0))*IF(OR(W18&lt;$M$3,W18&gt;$B$11),0,INDEX($M$4:$N$10,WEEKDAY(W18,2),(W18&gt;=$M$3)*(W18&lt;$N$3)+2*(W18&gt;=$N$3)*(W18&lt;=$BU$36))))</f>
        <v>0</v>
      </c>
      <c r="CH18" s="83"/>
      <c r="CI18" s="13" cm="1">
        <f t="array" ref="CI18">IF($B$11="",ISERROR(MATCH(Y18,$AO$3:$AQ$3,0))*IF(OR(Y18&lt;$M$3,Y18&gt;$BU$36),0,INDEX($M$4:$N$10,WEEKDAY(Y18,2),(Y18&gt;=$M$3)*(Y18&lt;$N$3)+2*(Y18&gt;=$N$3)*(Y18&lt;=$BU$36))),ISERROR(MATCH(Y18,$AO$3:$AQ$3,0))*IF(OR(Y18&lt;$M$3,Y18&gt;$B$11),0,INDEX($M$4:$N$10,WEEKDAY(Y18,2),(Y18&gt;=$M$3)*(Y18&lt;$N$3)+2*(Y18&gt;=$N$3)*(Y18&lt;=$BU$36))))</f>
        <v>7</v>
      </c>
      <c r="CJ18" s="83"/>
      <c r="CK18" s="13" cm="1">
        <f t="array" ref="CK18">IF($B$11="",ISERROR(MATCH(AA18,$AO$3:$AQ$3,0))*IF(OR(AA18&lt;$M$3,AA18&gt;$BU$36),0,INDEX($M$4:$N$10,WEEKDAY(AA18,2),(AA18&gt;=$M$3)*(AA18&lt;$N$3)+2*(AA18&gt;=$N$3)*(AA18&lt;=$BU$36))),ISERROR(MATCH(AA18,$AO$3:$AQ$3,0))*IF(OR(AA18&lt;$M$3,AA18&gt;$B$11),0,INDEX($M$4:$N$10,WEEKDAY(AA18,2),(AA18&gt;=$M$3)*(AA18&lt;$N$3)+2*(AA18&gt;=$N$3)*(AA18&lt;=$BU$36))))</f>
        <v>6</v>
      </c>
      <c r="CL18" s="83"/>
      <c r="CM18" s="13" cm="1">
        <f t="array" ref="CM18">IF($B$11="",ISERROR(MATCH(AC18,$AO$3:$AQ$3,0))*IF(OR(AC18&lt;$M$3,AC18&gt;$BU$36),0,INDEX($M$4:$N$10,WEEKDAY(AC18,2),(AC18&gt;=$M$3)*(AC18&lt;$N$3)+2*(AC18&gt;=$N$3)*(AC18&lt;=$BU$36))),ISERROR(MATCH(AC18,$AO$3:$AQ$3,0))*IF(OR(AC18&lt;$M$3,AC18&gt;$B$11),0,INDEX($M$4:$N$10,WEEKDAY(AC18,2),(AC18&gt;=$M$3)*(AC18&lt;$N$3)+2*(AC18&gt;=$N$3)*(AC18&lt;=$BU$36))))</f>
        <v>0</v>
      </c>
      <c r="CN18" s="83"/>
      <c r="CO18" s="13" cm="1">
        <f t="array" ref="CO18">IF($B$11="",ISERROR(MATCH(AE18,$AO$3:$AQ$3,0))*IF(OR(AE18&lt;$M$3,AE18&gt;$BU$36),0,INDEX($M$4:$N$10,WEEKDAY(AE18,2),(AE18&gt;=$M$3)*(AE18&lt;$N$3)+2*(AE18&gt;=$N$3)*(AE18&lt;=$BU$36))),ISERROR(MATCH(AE18,$AO$3:$AQ$3,0))*IF(OR(AE18&lt;$M$3,AE18&gt;$B$11),0,INDEX($M$4:$N$10,WEEKDAY(AE18,2),(AE18&gt;=$M$3)*(AE18&lt;$N$3)+2*(AE18&gt;=$N$3)*(AE18&lt;=$BU$36))))</f>
        <v>0</v>
      </c>
      <c r="CP18" s="83"/>
      <c r="CQ18" s="13" cm="1">
        <f t="array" ref="CQ18">IF($B$11="",ISERROR(MATCH(AG18,$AO$3:$AQ$3,0))*IF(OR(AG18&lt;$M$3,AG18&gt;$BU$36),0,INDEX($M$4:$N$10,WEEKDAY(AG18,2),(AG18&gt;=$M$3)*(AG18&lt;$N$3)+2*(AG18&gt;=$N$3)*(AG18&lt;=$BU$36))),ISERROR(MATCH(AG18,$AO$3:$AQ$3,0))*IF(OR(AG18&lt;$M$3,AG18&gt;$B$11),0,INDEX($M$4:$N$10,WEEKDAY(AG18,2),(AG18&gt;=$M$3)*(AG18&lt;$N$3)+2*(AG18&gt;=$N$3)*(AG18&lt;=$BU$36))))</f>
        <v>0</v>
      </c>
      <c r="CR18" s="83"/>
      <c r="CS18" s="13" cm="1">
        <f t="array" ref="CS18">IF($B$11="",ISERROR(MATCH(AI18,$AO$3:$AQ$3,0))*IF(OR(AI18&lt;$M$3,AI18&gt;$BU$36),0,INDEX($M$4:$N$10,WEEKDAY(AI18,2),(AI18&gt;=$M$3)*(AI18&lt;$N$3)+2*(AI18&gt;=$N$3)*(AI18&lt;=$BU$36))),ISERROR(MATCH(AI18,$AO$3:$AQ$3,0))*IF(OR(AI18&lt;$M$3,AI18&gt;$BU$36),0,INDEX($M$4:$N$10,WEEKDAY(AI18,2),(AI18&gt;=$M$3)*(AI18&lt;$N$3)+2*(AI18&gt;=$N$3)*(AI18&lt;=$BU$36))))</f>
        <v>0</v>
      </c>
      <c r="CT18" s="83"/>
      <c r="CU18" s="13" cm="1">
        <f t="array" ref="CU18">IF($B$11="",ISERROR(MATCH(AK18,$AO$3:$AQ$3,0))*IF(OR(AK18&lt;$M$3,AK18&gt;$BU$36),0,INDEX($M$4:$N$10,WEEKDAY(AK18,2),(AK18&gt;=$M$3)*(AK18&lt;$N$3)+2*(AK18&gt;=$N$3)*(AK18&lt;=$BU$36))),ISERROR(MATCH(AK18,$AO$3:$AQ$3,0))*IF(OR(AK18&lt;$M$3,AK18&gt;$B$11),0,INDEX($M$4:$N$10,WEEKDAY(AK18,2),(AK18&gt;=$M$3)*(AK18&lt;$N$3)+2*(AK18&gt;=$N$3)*(AK18&lt;=$BU$36))))</f>
        <v>0</v>
      </c>
      <c r="CV18" s="83"/>
      <c r="CW18" s="13" cm="1">
        <f t="array" ref="CW18">IF($B$11="",ISERROR(MATCH(AM18,$AO$3:$AQ$3,0))*IF(OR(AM18&lt;$M$3,AM18&gt;$BU$36),0,INDEX($M$4:$N$10,WEEKDAY(AM18,2),(AM18&gt;=$M$3)*(AM18&lt;$N$3)+2*(AM18&gt;=$N$3)*(AM18&lt;=$BU$36))),ISERROR(MATCH(AM18,$AO$3:$AQ$3,0))*IF(OR(AM18&lt;$M$3,AM18&gt;$B$11),0,INDEX($M$4:$N$10,WEEKDAY(AM18,2),(AM18&gt;=$M$3)*(AM18&lt;$N$3)+2*(AM18&gt;=$N$3)*(AM18&lt;=$BU$36))))</f>
        <v>0</v>
      </c>
      <c r="CX18" s="84"/>
    </row>
    <row r="19" spans="1:102" ht="14.45" customHeight="1" x14ac:dyDescent="0.25">
      <c r="A19" s="29"/>
      <c r="B19" s="315"/>
      <c r="C19" s="316"/>
      <c r="D19" s="30" t="str" cm="1">
        <f t="array" ref="D19">IF($D$4="",IF(B19="","",SUMPRODUCT(($Q$2:$AM$32&gt;=A19)*($Q$2:$AM$32&lt;=B19)*($CA$2:$CW$32&gt;0))),IF(B19="","",SUMPRODUCT(($Q$2:$AM$32&gt;=A19)*($Q$2:$AM$32&lt;=B19)*($AZ$2:$BV$32&gt;0))))</f>
        <v/>
      </c>
      <c r="G19" s="312">
        <f>DATE($A$1,1,1)</f>
        <v>44562</v>
      </c>
      <c r="H19" s="313"/>
      <c r="I19" s="82">
        <f>COUNTIF($AZ$2:$AZ$32,"&gt;0")</f>
        <v>21</v>
      </c>
      <c r="J19" s="35">
        <f>IF($D$4="",SUM($CA$2:$CA$32),SUM($AZ$2:$AZ$32))</f>
        <v>147</v>
      </c>
      <c r="K19" s="34"/>
      <c r="L19" s="32"/>
      <c r="M19" s="36"/>
      <c r="N19" s="37">
        <f>IF($D$4="",(MAX(MIN(EDATE(G19,1),$N$3)-MAX(G19,$M$3),0))/(EDATE(G19,1)-G19)*($D$6*$J19+$H$6)+MAX(MIN(EDATE(G19,1),$BU$36)-MAX(G19,$N$3),0)/(EDATE(G19,1)-G19)*($D$7*$J19+$H$7),(MAX(MIN(EDATE(G19,1),$N$3)-MAX(G19,$M$3),0))/(EDATE(G19,1)-G19)*($D$4+$H$4)+MAX(MIN(EDATE(G19,1),$BU$36)-MAX(G19,$N$3),0)/(EDATE(G19,1)-G19)*($D$5+$H$5))</f>
        <v>2100</v>
      </c>
      <c r="O19" s="76" t="s">
        <v>100</v>
      </c>
      <c r="P19" s="11">
        <f t="shared" si="1"/>
        <v>44579</v>
      </c>
      <c r="Q19" s="12">
        <f t="shared" si="5"/>
        <v>44579</v>
      </c>
      <c r="R19" s="11">
        <f t="shared" si="5"/>
        <v>44610</v>
      </c>
      <c r="S19" s="12">
        <f t="shared" si="4"/>
        <v>44610</v>
      </c>
      <c r="T19" s="11">
        <f t="shared" si="4"/>
        <v>44638</v>
      </c>
      <c r="U19" s="12">
        <f t="shared" si="4"/>
        <v>44638</v>
      </c>
      <c r="V19" s="11">
        <f t="shared" si="4"/>
        <v>44669</v>
      </c>
      <c r="W19" s="12">
        <f t="shared" si="4"/>
        <v>44669</v>
      </c>
      <c r="X19" s="11">
        <f t="shared" si="4"/>
        <v>44699</v>
      </c>
      <c r="Y19" s="12">
        <f t="shared" si="4"/>
        <v>44699</v>
      </c>
      <c r="Z19" s="11">
        <f t="shared" si="4"/>
        <v>44730</v>
      </c>
      <c r="AA19" s="12">
        <f t="shared" si="4"/>
        <v>44730</v>
      </c>
      <c r="AB19" s="11">
        <f t="shared" si="4"/>
        <v>44760</v>
      </c>
      <c r="AC19" s="12">
        <f t="shared" si="4"/>
        <v>44760</v>
      </c>
      <c r="AD19" s="11">
        <f t="shared" si="4"/>
        <v>44791</v>
      </c>
      <c r="AE19" s="12">
        <f t="shared" si="4"/>
        <v>44791</v>
      </c>
      <c r="AF19" s="11">
        <f t="shared" si="4"/>
        <v>44822</v>
      </c>
      <c r="AG19" s="12">
        <f t="shared" si="4"/>
        <v>44822</v>
      </c>
      <c r="AH19" s="11">
        <f t="shared" si="4"/>
        <v>44852</v>
      </c>
      <c r="AI19" s="12">
        <f t="shared" si="4"/>
        <v>44852</v>
      </c>
      <c r="AJ19" s="11">
        <f t="shared" si="4"/>
        <v>44883</v>
      </c>
      <c r="AK19" s="12">
        <f t="shared" si="4"/>
        <v>44883</v>
      </c>
      <c r="AL19" s="11">
        <f t="shared" si="4"/>
        <v>44913</v>
      </c>
      <c r="AM19" s="12">
        <f t="shared" si="4"/>
        <v>44913</v>
      </c>
      <c r="AO19" s="308"/>
      <c r="AP19" s="308"/>
      <c r="AQ19" s="308"/>
      <c r="AR19" s="308"/>
      <c r="AT19" s="323"/>
      <c r="AU19" s="323"/>
      <c r="AV19" s="323"/>
      <c r="AW19" s="323"/>
      <c r="AY19" s="162"/>
      <c r="AZ19" s="13" cm="1">
        <f t="array" ref="AZ19">IF($B$11="",ISERROR(MATCH(Q19,[1]Feiertage!$A$8:$A$19,0))*IF(OR(Q19&lt;$M$3,Q19&gt;$BU$36),0,INDEX($M$4:$N$10,WEEKDAY(Q19,2),(Q19&gt;=$M$3)*(Q19&lt;$N$3)+2*(Q19&gt;=$N$3)*(Q19&lt;=$BU$36))),ISERROR(MATCH(Q19,[1]Feiertage!$A$8:$A$19,0))*IF(OR(Q19&lt;$M$3,Q19&gt;$B$11),0,INDEX($M$4:$N$10,WEEKDAY(Q19,2),(Q19&gt;=$M$3)*(Q19&lt;$N$3)+2*(Q19&gt;=$N$3)*(Q19&lt;=$BU$36))))</f>
        <v>7</v>
      </c>
      <c r="BA19" s="83"/>
      <c r="BB19" s="13" cm="1">
        <f t="array" ref="BB19">IF($B$11="",ISERROR(MATCH(S19,[1]Feiertage!$A$8:$A$19,0))*IF(OR(S19&lt;$M$3,S19&gt;$BU$36),0,INDEX($M$4:$N$10,WEEKDAY(S19,2),(S19&gt;=$M$3)*(S19&lt;$N$3)+2*(S19&gt;=$N$3)*(S19&lt;=$BU$36))),ISERROR(MATCH(S19,[1]Feiertage!$A$8:$A$19,0))*IF(OR(S19&lt;$M$3,S19&gt;$B$11),0,INDEX($M$4:$N$10,WEEKDAY(S19,2),(S19&gt;=$M$3)*(S19&lt;$N$3)+2*(S19&gt;=$N$3)*(S19&lt;=$BU$36))))</f>
        <v>7</v>
      </c>
      <c r="BC19" s="83"/>
      <c r="BD19" s="13" cm="1">
        <f t="array" ref="BD19">IF($B$11="",ISERROR(MATCH(U19,[1]Feiertage!$A$8:$A$19,0))*IF(OR(U19&lt;$M$3,U19&gt;$BU$36),0,INDEX($M$4:$N$10,WEEKDAY(U19,2),(U19&gt;=$M$3)*(U19&lt;$N$3)+2*(U19&gt;=$N$3)*(U19&lt;=$BU$36))),ISERROR(MATCH(U19,[1]Feiertage!$A$8:$A$19,0))*IF(OR(U19&lt;$M$3,U19&gt;$B$11),0,INDEX($M$4:$N$10,WEEKDAY(U19,2),(U19&gt;=$M$3)*(U19&lt;$N$3)+2*(U19&gt;=$N$3)*(U19&lt;=$BU$36))))</f>
        <v>7</v>
      </c>
      <c r="BE19" s="83"/>
      <c r="BF19" s="13" cm="1">
        <f t="array" ref="BF19">IF($B$11="",ISERROR(MATCH(W19,[1]Feiertage!$A$8:$A$19,0))*IF(OR(W19&lt;$M$3,W19&gt;$BU$36),0,INDEX($M$4:$N$10,WEEKDAY(W19,2),(W19&gt;=$M$3)*(W19&lt;$N$3)+2*(W19&gt;=$N$3)*(W19&lt;=$BU$36))),ISERROR(MATCH(W19,[1]Feiertage!$A$8:$A$19,0))*IF(OR(W19&lt;$M$3,W19&gt;$B$11),0,INDEX($M$4:$N$10,WEEKDAY(W19,2),(W19&gt;=$M$3)*(W19&lt;$N$3)+2*(W19&gt;=$N$3)*(W19&lt;=$BU$36))))</f>
        <v>0</v>
      </c>
      <c r="BG19" s="83"/>
      <c r="BH19" s="13" cm="1">
        <f t="array" ref="BH19">IF($B$11="",ISERROR(MATCH(Y19,[1]Feiertage!$A$8:$A$19,0))*IF(OR(Y19&lt;$M$3,Y19&gt;$BU$36),0,INDEX($M$4:$N$10,WEEKDAY(Y19,2),(Y19&gt;=$M$3)*(Y19&lt;$N$3)+2*(Y19&gt;=$N$3)*(Y19&lt;=$BU$36))),ISERROR(MATCH(Y19,[1]Feiertage!$A$8:$A$19,0))*IF(OR(Y19&lt;$M$3,Y19&gt;$B$11),0,INDEX($M$4:$N$10,WEEKDAY(Y19,2),(Y19&gt;=$M$3)*(Y19&lt;$N$3)+2*(Y19&gt;=$N$3)*(Y19&lt;=$BU$36))))</f>
        <v>7</v>
      </c>
      <c r="BI19" s="83"/>
      <c r="BJ19" s="13" cm="1">
        <f t="array" ref="BJ19">IF($B$11="",ISERROR(MATCH(AA19,[1]Feiertage!$A$8:$A$19,0))*IF(OR(AA19&lt;$M$3,AA19&gt;$BU$36),0,INDEX($M$4:$N$10,WEEKDAY(AA19,2),(AA19&gt;=$M$3)*(AA19&lt;$N$3)+2*(AA19&gt;=$N$3)*(AA19&lt;=$BU$36))),ISERROR(MATCH(AA19,[1]Feiertage!$A$8:$A$19,0))*IF(OR(AA19&lt;$M$3,AA19&gt;$B$11),0,INDEX($M$4:$N$10,WEEKDAY(AA19,2),(AA19&gt;=$M$3)*(AA19&lt;$N$3)+2*(AA19&gt;=$N$3)*(AA19&lt;=$BU$36))))</f>
        <v>0</v>
      </c>
      <c r="BK19" s="83"/>
      <c r="BL19" s="13" cm="1">
        <f t="array" ref="BL19">IF($B$11="",ISERROR(MATCH(AC19,[1]Feiertage!$A$8:$A$19,0))*IF(OR(AC19&lt;$M$3,AC19&gt;$BU$36),0,INDEX($M$4:$N$10,WEEKDAY(AC19,2),(AC19&gt;=$M$3)*(AC19&lt;$N$3)+2*(AC19&gt;=$N$3)*(AC19&lt;=$BU$36))),ISERROR(MATCH(AC19,[1]Feiertage!$A$8:$A$19,0))*IF(OR(AC19&lt;$M$3,AC19&gt;$B$11),0,INDEX($M$4:$N$10,WEEKDAY(AC19,2),(AC19&gt;=$M$3)*(AC19&lt;$N$3)+2*(AC19&gt;=$N$3)*(AC19&lt;=$BU$36))))</f>
        <v>6</v>
      </c>
      <c r="BM19" s="83"/>
      <c r="BN19" s="13" cm="1">
        <f t="array" ref="BN19">IF($B$11="",ISERROR(MATCH(AE19,[1]Feiertage!$A$8:$A$19,0))*IF(OR(AE19&lt;$M$3,AE19&gt;$BU$36),0,INDEX($M$4:$N$10,WEEKDAY(AE19,2),(AE19&gt;=$M$3)*(AE19&lt;$N$3)+2*(AE19&gt;=$N$3)*(AE19&lt;=$BU$36))),ISERROR(MATCH(AE19,[1]Feiertage!$A$8:$A$19,0))*IF(OR(AE19&lt;$M$3,AE19&gt;$B$11),0,INDEX($M$4:$N$10,WEEKDAY(AE19,2),(AE19&gt;=$M$3)*(AE19&lt;$N$3)+2*(AE19&gt;=$N$3)*(AE19&lt;=$BU$36))))</f>
        <v>0</v>
      </c>
      <c r="BO19" s="83"/>
      <c r="BP19" s="13" cm="1">
        <f t="array" ref="BP19">IF($B$11="",ISERROR(MATCH(AG19,[1]Feiertage!$A$8:$A$19,0))*IF(OR(AG19&lt;$M$3,AG19&gt;$BU$36),0,INDEX($M$4:$N$10,WEEKDAY(AG19,2),(AG19&gt;=$M$3)*(AG19&lt;$N$3)+2*(AG19&gt;=$N$3)*(AG19&lt;=$BU$36))),ISERROR(MATCH(AG19,[1]Feiertage!$A$8:$A$19,0))*IF(OR(AG19&lt;$M$3,AG19&gt;$B$11),0,INDEX($M$4:$N$10,WEEKDAY(AG19,2),(AG19&gt;=$M$3)*(AG19&lt;$N$3)+2*(AG19&gt;=$N$3)*(AG19&lt;=$BU$36))))</f>
        <v>0</v>
      </c>
      <c r="BQ19" s="83"/>
      <c r="BR19" s="13" cm="1">
        <f t="array" ref="BR19">IF($B$11="",ISERROR(MATCH(AI19,[1]Feiertage!$A$8:$A$19,0))*IF(OR(AI19&lt;$M$3,AI19&gt;$BU$36),0,INDEX($M$4:$N$10,WEEKDAY(AI19,2),(AI19&gt;=$M$3)*(AI19&lt;$N$3)+2*(AI19&gt;=$N$3)*(AI19&lt;=$BU$36))),ISERROR(MATCH(AI19,[1]Feiertage!$A$8:$A$19,0))*IF(OR(AI19&lt;$M$3,AI19&gt;$B$11),0,INDEX($M$4:$N$10,WEEKDAY(AI19,2),(AI19&gt;=$M$3)*(AI19&lt;$N$3)+2*(AI19&gt;=$N$3)*(AI19&lt;=$BU$36))))</f>
        <v>0</v>
      </c>
      <c r="BS19" s="83"/>
      <c r="BT19" s="13" cm="1">
        <f t="array" ref="BT19">IF($B$11="",ISERROR(MATCH(AK19,[1]Feiertage!$A$8:$A$19,0))*IF(OR(AK19&lt;$M$3,AK19&gt;$BU$36),0,INDEX($M$4:$N$10,WEEKDAY(AK19,2),(AK19&gt;=$M$3)*(AK19&lt;$N$3)+2*(AK19&gt;=$N$3)*(AK19&lt;=$BU$36))),ISERROR(MATCH(AK19,[1]Feiertage!$A$8:$A$19,0))*IF(OR(AK19&lt;$M$3,AK19&gt;$B$11),0,INDEX($M$4:$N$10,WEEKDAY(AK19,2),(AK19&gt;=$M$3)*(AK19&lt;$N$3)+2*(AK19&gt;=$N$3)*(AK19&lt;=$BU$36))))</f>
        <v>0</v>
      </c>
      <c r="BU19" s="83"/>
      <c r="BV19" s="13" cm="1">
        <f t="array" ref="BV19">IF($B$11="",ISERROR(MATCH(AM19,[1]Feiertage!$A$8:$A$19,0))*IF(OR(AM19&lt;$M$3,AM19&gt;$BU$36),0,INDEX($M$4:$N$10,WEEKDAY(AM19,2),(AM19&gt;=$M$3)*(AM19&lt;$N$3)+2*(AM19&gt;=$N$3)*(AM19&lt;=$BU$36))),ISERROR(MATCH(AM19,[1]Feiertage!$A$8:$A$19,0))*IF(OR(AM19&lt;$M$3,AM19&gt;$B$11),0,INDEX($M$4:$N$10,WEEKDAY(AM19,2),(AM19&gt;=$M$3)*(AM19&lt;$N$3)+2*(AM19&gt;=$N$3)*(AM19&lt;=$BU$36))))</f>
        <v>0</v>
      </c>
      <c r="BW19" s="84"/>
      <c r="BZ19" s="162"/>
      <c r="CA19" s="13" cm="1">
        <f t="array" ref="CA19">IF($B$11="",ISERROR(MATCH(Q19,$AO$3:$AQ$3,0))*IF(OR(Q19&lt;$M$3,Q19&gt;$BU$36),0,INDEX($M$4:$N$10,WEEKDAY(Q19,2),(Q19&gt;=$M$3)*(Q19&lt;$N$3)+2*(Q19&gt;=$N$3)*(Q19&lt;=$BU$36))),ISERROR(MATCH(Q19,$AO$3:$AQ$3,0))*IF(OR(Q19&lt;$M$3,Q19&gt;$B$11),0,INDEX($M$4:$N$10,WEEKDAY(Q19,2),(Q19&gt;=$M$3)*(Q19&lt;$N$3)+2*(Q19&gt;=$N$3)*(Q19&lt;=$BU$36))))</f>
        <v>7</v>
      </c>
      <c r="CB19" s="83"/>
      <c r="CC19" s="13" cm="1">
        <f t="array" ref="CC19">IF($B$11="",ISERROR(MATCH(S19,$AO$3:$AQ$3,0))*IF(OR(S19&lt;$M$3,S19&gt;$BU$36),0,INDEX($M$4:$N$10,WEEKDAY(S19,2),(S19&gt;=$M$3)*(S19&lt;$N$3)+2*(S19&gt;=$N$3)*(S19&lt;=$BU$36))),ISERROR(MATCH(S19,$AO$3:$AQ$3,0))*IF(OR(S19&lt;$M$3,S19&gt;$B$11),0,INDEX($M$4:$N$10,WEEKDAY(S19,2),(S19&gt;=$M$3)*(S19&lt;$N$3)+2*(S19&gt;=$N$3)*(S19&lt;=$BU$36))))</f>
        <v>7</v>
      </c>
      <c r="CD19" s="83"/>
      <c r="CE19" s="13" cm="1">
        <f t="array" ref="CE19">IF($B$11="",ISERROR(MATCH(U19,$AO$3:$AQ$3,0))*IF(OR(U19&lt;$M$3,U19&gt;$BU$36),0,INDEX($M$4:$N$10,WEEKDAY(U19,2),(U19&gt;=$M$3)*(U19&lt;$N$3)+2*(U19&gt;=$N$3)*(U19&lt;=$BU$36))),ISERROR(MATCH(U19,$AO$3:$AQ$3,0))*IF(OR(U19&lt;$M$3,U19&gt;$B$11),0,INDEX($M$4:$N$10,WEEKDAY(U19,2),(U19&gt;=$M$3)*(U19&lt;$N$3)+2*(U19&gt;=$N$3)*(U19&lt;=$BU$36))))</f>
        <v>7</v>
      </c>
      <c r="CF19" s="83"/>
      <c r="CG19" s="13" cm="1">
        <f t="array" ref="CG19">IF($B$11="",ISERROR(MATCH(W19,$AO$3:$AQ$3,0))*IF(OR(W19&lt;$M$3,W19&gt;$BU$36),0,INDEX($M$4:$N$10,WEEKDAY(W19,2),(W19&gt;=$M$3)*(W19&lt;$N$3)+2*(W19&gt;=$N$3)*(W19&lt;=$BU$36))),ISERROR(MATCH(W19,$AO$3:$AQ$3,0))*IF(OR(W19&lt;$M$3,W19&gt;$B$11),0,INDEX($M$4:$N$10,WEEKDAY(W19,2),(W19&gt;=$M$3)*(W19&lt;$N$3)+2*(W19&gt;=$N$3)*(W19&lt;=$BU$36))))</f>
        <v>7</v>
      </c>
      <c r="CH19" s="83"/>
      <c r="CI19" s="13" cm="1">
        <f t="array" ref="CI19">IF($B$11="",ISERROR(MATCH(Y19,$AO$3:$AQ$3,0))*IF(OR(Y19&lt;$M$3,Y19&gt;$BU$36),0,INDEX($M$4:$N$10,WEEKDAY(Y19,2),(Y19&gt;=$M$3)*(Y19&lt;$N$3)+2*(Y19&gt;=$N$3)*(Y19&lt;=$BU$36))),ISERROR(MATCH(Y19,$AO$3:$AQ$3,0))*IF(OR(Y19&lt;$M$3,Y19&gt;$B$11),0,INDEX($M$4:$N$10,WEEKDAY(Y19,2),(Y19&gt;=$M$3)*(Y19&lt;$N$3)+2*(Y19&gt;=$N$3)*(Y19&lt;=$BU$36))))</f>
        <v>7</v>
      </c>
      <c r="CJ19" s="83"/>
      <c r="CK19" s="13" cm="1">
        <f t="array" ref="CK19">IF($B$11="",ISERROR(MATCH(AA19,$AO$3:$AQ$3,0))*IF(OR(AA19&lt;$M$3,AA19&gt;$BU$36),0,INDEX($M$4:$N$10,WEEKDAY(AA19,2),(AA19&gt;=$M$3)*(AA19&lt;$N$3)+2*(AA19&gt;=$N$3)*(AA19&lt;=$BU$36))),ISERROR(MATCH(AA19,$AO$3:$AQ$3,0))*IF(OR(AA19&lt;$M$3,AA19&gt;$B$11),0,INDEX($M$4:$N$10,WEEKDAY(AA19,2),(AA19&gt;=$M$3)*(AA19&lt;$N$3)+2*(AA19&gt;=$N$3)*(AA19&lt;=$BU$36))))</f>
        <v>0</v>
      </c>
      <c r="CL19" s="83"/>
      <c r="CM19" s="13" cm="1">
        <f t="array" ref="CM19">IF($B$11="",ISERROR(MATCH(AC19,$AO$3:$AQ$3,0))*IF(OR(AC19&lt;$M$3,AC19&gt;$BU$36),0,INDEX($M$4:$N$10,WEEKDAY(AC19,2),(AC19&gt;=$M$3)*(AC19&lt;$N$3)+2*(AC19&gt;=$N$3)*(AC19&lt;=$BU$36))),ISERROR(MATCH(AC19,$AO$3:$AQ$3,0))*IF(OR(AC19&lt;$M$3,AC19&gt;$B$11),0,INDEX($M$4:$N$10,WEEKDAY(AC19,2),(AC19&gt;=$M$3)*(AC19&lt;$N$3)+2*(AC19&gt;=$N$3)*(AC19&lt;=$BU$36))))</f>
        <v>6</v>
      </c>
      <c r="CN19" s="83"/>
      <c r="CO19" s="13" cm="1">
        <f t="array" ref="CO19">IF($B$11="",ISERROR(MATCH(AE19,$AO$3:$AQ$3,0))*IF(OR(AE19&lt;$M$3,AE19&gt;$BU$36),0,INDEX($M$4:$N$10,WEEKDAY(AE19,2),(AE19&gt;=$M$3)*(AE19&lt;$N$3)+2*(AE19&gt;=$N$3)*(AE19&lt;=$BU$36))),ISERROR(MATCH(AE19,$AO$3:$AQ$3,0))*IF(OR(AE19&lt;$M$3,AE19&gt;$B$11),0,INDEX($M$4:$N$10,WEEKDAY(AE19,2),(AE19&gt;=$M$3)*(AE19&lt;$N$3)+2*(AE19&gt;=$N$3)*(AE19&lt;=$BU$36))))</f>
        <v>0</v>
      </c>
      <c r="CP19" s="83"/>
      <c r="CQ19" s="13" cm="1">
        <f t="array" ref="CQ19">IF($B$11="",ISERROR(MATCH(AG19,$AO$3:$AQ$3,0))*IF(OR(AG19&lt;$M$3,AG19&gt;$BU$36),0,INDEX($M$4:$N$10,WEEKDAY(AG19,2),(AG19&gt;=$M$3)*(AG19&lt;$N$3)+2*(AG19&gt;=$N$3)*(AG19&lt;=$BU$36))),ISERROR(MATCH(AG19,$AO$3:$AQ$3,0))*IF(OR(AG19&lt;$M$3,AG19&gt;$B$11),0,INDEX($M$4:$N$10,WEEKDAY(AG19,2),(AG19&gt;=$M$3)*(AG19&lt;$N$3)+2*(AG19&gt;=$N$3)*(AG19&lt;=$BU$36))))</f>
        <v>0</v>
      </c>
      <c r="CR19" s="83"/>
      <c r="CS19" s="13" cm="1">
        <f t="array" ref="CS19">IF($B$11="",ISERROR(MATCH(AI19,$AO$3:$AQ$3,0))*IF(OR(AI19&lt;$M$3,AI19&gt;$BU$36),0,INDEX($M$4:$N$10,WEEKDAY(AI19,2),(AI19&gt;=$M$3)*(AI19&lt;$N$3)+2*(AI19&gt;=$N$3)*(AI19&lt;=$BU$36))),ISERROR(MATCH(AI19,$AO$3:$AQ$3,0))*IF(OR(AI19&lt;$M$3,AI19&gt;$BU$36),0,INDEX($M$4:$N$10,WEEKDAY(AI19,2),(AI19&gt;=$M$3)*(AI19&lt;$N$3)+2*(AI19&gt;=$N$3)*(AI19&lt;=$BU$36))))</f>
        <v>0</v>
      </c>
      <c r="CT19" s="83"/>
      <c r="CU19" s="13" cm="1">
        <f t="array" ref="CU19">IF($B$11="",ISERROR(MATCH(AK19,$AO$3:$AQ$3,0))*IF(OR(AK19&lt;$M$3,AK19&gt;$BU$36),0,INDEX($M$4:$N$10,WEEKDAY(AK19,2),(AK19&gt;=$M$3)*(AK19&lt;$N$3)+2*(AK19&gt;=$N$3)*(AK19&lt;=$BU$36))),ISERROR(MATCH(AK19,$AO$3:$AQ$3,0))*IF(OR(AK19&lt;$M$3,AK19&gt;$B$11),0,INDEX($M$4:$N$10,WEEKDAY(AK19,2),(AK19&gt;=$M$3)*(AK19&lt;$N$3)+2*(AK19&gt;=$N$3)*(AK19&lt;=$BU$36))))</f>
        <v>0</v>
      </c>
      <c r="CV19" s="83"/>
      <c r="CW19" s="13" cm="1">
        <f t="array" ref="CW19">IF($B$11="",ISERROR(MATCH(AM19,$AO$3:$AQ$3,0))*IF(OR(AM19&lt;$M$3,AM19&gt;$BU$36),0,INDEX($M$4:$N$10,WEEKDAY(AM19,2),(AM19&gt;=$M$3)*(AM19&lt;$N$3)+2*(AM19&gt;=$N$3)*(AM19&lt;=$BU$36))),ISERROR(MATCH(AM19,$AO$3:$AQ$3,0))*IF(OR(AM19&lt;$M$3,AM19&gt;$B$11),0,INDEX($M$4:$N$10,WEEKDAY(AM19,2),(AM19&gt;=$M$3)*(AM19&lt;$N$3)+2*(AM19&gt;=$N$3)*(AM19&lt;=$BU$36))))</f>
        <v>0</v>
      </c>
      <c r="CX19" s="84"/>
    </row>
    <row r="20" spans="1:102" ht="14.45" customHeight="1" x14ac:dyDescent="0.25">
      <c r="A20" s="29"/>
      <c r="B20" s="315"/>
      <c r="C20" s="316"/>
      <c r="D20" s="30" t="str" cm="1">
        <f t="array" ref="D20">IF($D$4="",IF(B20="","",SUMPRODUCT(($Q$2:$AM$32&gt;=A20)*($Q$2:$AM$32&lt;=B20)*($CA$2:$CW$32&gt;0))),IF(B20="","",SUMPRODUCT(($Q$2:$AM$32&gt;=A20)*($Q$2:$AM$32&lt;=B20)*($AZ$2:$BV$32&gt;0))))</f>
        <v/>
      </c>
      <c r="G20" s="312">
        <f>DATE($A$1,2,1)</f>
        <v>44593</v>
      </c>
      <c r="H20" s="313"/>
      <c r="I20" s="82">
        <f>COUNTIF($BB$2:$BB$32,"&gt;0")</f>
        <v>20</v>
      </c>
      <c r="J20" s="35">
        <f>IF($D$4="",SUM($CC$2:$CC$32),SUM($BB$2:$BB$32))</f>
        <v>140</v>
      </c>
      <c r="K20" s="34"/>
      <c r="L20" s="32"/>
      <c r="M20" s="36"/>
      <c r="N20" s="37">
        <f t="shared" ref="N20:N21" si="6">IF($D$4="",(MAX(MIN(EDATE(G20,1),$N$3)-MAX(G20,$M$3),0))/(EDATE(G20,1)-G20)*($D$6*$J20+$H$6)+MAX(MIN(EDATE(G20,1),$BU$36)-MAX(G20,$N$3),0)/(EDATE(G20,1)-G20)*($D$7*$J20+$H$7),(MAX(MIN(EDATE(G20,1),$N$3)-MAX(G20,$M$3),0))/(EDATE(G20,1)-G20)*($D$4+$H$4)+MAX(MIN(EDATE(G20,1),$BU$36)-MAX(G20,$N$3),0)/(EDATE(G20,1)-G20)*($D$5+$H$5))</f>
        <v>2100</v>
      </c>
      <c r="O20" s="76"/>
      <c r="P20" s="11">
        <f t="shared" si="1"/>
        <v>44580</v>
      </c>
      <c r="Q20" s="12">
        <f t="shared" si="5"/>
        <v>44580</v>
      </c>
      <c r="R20" s="11">
        <f t="shared" si="5"/>
        <v>44611</v>
      </c>
      <c r="S20" s="12">
        <f t="shared" si="4"/>
        <v>44611</v>
      </c>
      <c r="T20" s="11">
        <f t="shared" si="4"/>
        <v>44639</v>
      </c>
      <c r="U20" s="12">
        <f t="shared" si="4"/>
        <v>44639</v>
      </c>
      <c r="V20" s="11">
        <f t="shared" si="4"/>
        <v>44670</v>
      </c>
      <c r="W20" s="12">
        <f t="shared" si="4"/>
        <v>44670</v>
      </c>
      <c r="X20" s="11">
        <f t="shared" si="4"/>
        <v>44700</v>
      </c>
      <c r="Y20" s="12">
        <f t="shared" si="4"/>
        <v>44700</v>
      </c>
      <c r="Z20" s="11">
        <f t="shared" si="4"/>
        <v>44731</v>
      </c>
      <c r="AA20" s="12">
        <f t="shared" si="4"/>
        <v>44731</v>
      </c>
      <c r="AB20" s="11">
        <f t="shared" si="4"/>
        <v>44761</v>
      </c>
      <c r="AC20" s="12">
        <f t="shared" si="4"/>
        <v>44761</v>
      </c>
      <c r="AD20" s="11">
        <f t="shared" si="4"/>
        <v>44792</v>
      </c>
      <c r="AE20" s="12">
        <f t="shared" si="4"/>
        <v>44792</v>
      </c>
      <c r="AF20" s="11">
        <f t="shared" si="4"/>
        <v>44823</v>
      </c>
      <c r="AG20" s="12">
        <f t="shared" si="4"/>
        <v>44823</v>
      </c>
      <c r="AH20" s="11">
        <f t="shared" si="4"/>
        <v>44853</v>
      </c>
      <c r="AI20" s="12">
        <f t="shared" si="4"/>
        <v>44853</v>
      </c>
      <c r="AJ20" s="11">
        <f t="shared" si="4"/>
        <v>44884</v>
      </c>
      <c r="AK20" s="12">
        <f t="shared" si="4"/>
        <v>44884</v>
      </c>
      <c r="AL20" s="11">
        <f t="shared" si="4"/>
        <v>44914</v>
      </c>
      <c r="AM20" s="12">
        <f t="shared" si="4"/>
        <v>44914</v>
      </c>
      <c r="AO20" s="303"/>
      <c r="AP20" s="303"/>
      <c r="AQ20" s="303"/>
      <c r="AR20" s="303"/>
      <c r="AT20" s="322"/>
      <c r="AU20" s="322"/>
      <c r="AV20" s="322"/>
      <c r="AW20" s="322"/>
      <c r="AY20" s="162"/>
      <c r="AZ20" s="13" cm="1">
        <f t="array" ref="AZ20">IF($B$11="",ISERROR(MATCH(Q20,[1]Feiertage!$A$8:$A$19,0))*IF(OR(Q20&lt;$M$3,Q20&gt;$BU$36),0,INDEX($M$4:$N$10,WEEKDAY(Q20,2),(Q20&gt;=$M$3)*(Q20&lt;$N$3)+2*(Q20&gt;=$N$3)*(Q20&lt;=$BU$36))),ISERROR(MATCH(Q20,[1]Feiertage!$A$8:$A$19,0))*IF(OR(Q20&lt;$M$3,Q20&gt;$B$11),0,INDEX($M$4:$N$10,WEEKDAY(Q20,2),(Q20&gt;=$M$3)*(Q20&lt;$N$3)+2*(Q20&gt;=$N$3)*(Q20&lt;=$BU$36))))</f>
        <v>7</v>
      </c>
      <c r="BA20" s="83"/>
      <c r="BB20" s="13" cm="1">
        <f t="array" ref="BB20">IF($B$11="",ISERROR(MATCH(S20,[1]Feiertage!$A$8:$A$19,0))*IF(OR(S20&lt;$M$3,S20&gt;$BU$36),0,INDEX($M$4:$N$10,WEEKDAY(S20,2),(S20&gt;=$M$3)*(S20&lt;$N$3)+2*(S20&gt;=$N$3)*(S20&lt;=$BU$36))),ISERROR(MATCH(S20,[1]Feiertage!$A$8:$A$19,0))*IF(OR(S20&lt;$M$3,S20&gt;$B$11),0,INDEX($M$4:$N$10,WEEKDAY(S20,2),(S20&gt;=$M$3)*(S20&lt;$N$3)+2*(S20&gt;=$N$3)*(S20&lt;=$BU$36))))</f>
        <v>0</v>
      </c>
      <c r="BC20" s="83"/>
      <c r="BD20" s="13" cm="1">
        <f t="array" ref="BD20">IF($B$11="",ISERROR(MATCH(U20,[1]Feiertage!$A$8:$A$19,0))*IF(OR(U20&lt;$M$3,U20&gt;$BU$36),0,INDEX($M$4:$N$10,WEEKDAY(U20,2),(U20&gt;=$M$3)*(U20&lt;$N$3)+2*(U20&gt;=$N$3)*(U20&lt;=$BU$36))),ISERROR(MATCH(U20,[1]Feiertage!$A$8:$A$19,0))*IF(OR(U20&lt;$M$3,U20&gt;$B$11),0,INDEX($M$4:$N$10,WEEKDAY(U20,2),(U20&gt;=$M$3)*(U20&lt;$N$3)+2*(U20&gt;=$N$3)*(U20&lt;=$BU$36))))</f>
        <v>0</v>
      </c>
      <c r="BE20" s="83"/>
      <c r="BF20" s="13" cm="1">
        <f t="array" ref="BF20">IF($B$11="",ISERROR(MATCH(W20,[1]Feiertage!$A$8:$A$19,0))*IF(OR(W20&lt;$M$3,W20&gt;$BU$36),0,INDEX($M$4:$N$10,WEEKDAY(W20,2),(W20&gt;=$M$3)*(W20&lt;$N$3)+2*(W20&gt;=$N$3)*(W20&lt;=$BU$36))),ISERROR(MATCH(W20,[1]Feiertage!$A$8:$A$19,0))*IF(OR(W20&lt;$M$3,W20&gt;$B$11),0,INDEX($M$4:$N$10,WEEKDAY(W20,2),(W20&gt;=$M$3)*(W20&lt;$N$3)+2*(W20&gt;=$N$3)*(W20&lt;=$BU$36))))</f>
        <v>7</v>
      </c>
      <c r="BG20" s="83"/>
      <c r="BH20" s="13" cm="1">
        <f t="array" ref="BH20">IF($B$11="",ISERROR(MATCH(Y20,[1]Feiertage!$A$8:$A$19,0))*IF(OR(Y20&lt;$M$3,Y20&gt;$BU$36),0,INDEX($M$4:$N$10,WEEKDAY(Y20,2),(Y20&gt;=$M$3)*(Y20&lt;$N$3)+2*(Y20&gt;=$N$3)*(Y20&lt;=$BU$36))),ISERROR(MATCH(Y20,[1]Feiertage!$A$8:$A$19,0))*IF(OR(Y20&lt;$M$3,Y20&gt;$B$11),0,INDEX($M$4:$N$10,WEEKDAY(Y20,2),(Y20&gt;=$M$3)*(Y20&lt;$N$3)+2*(Y20&gt;=$N$3)*(Y20&lt;=$BU$36))))</f>
        <v>7</v>
      </c>
      <c r="BI20" s="83"/>
      <c r="BJ20" s="13" cm="1">
        <f t="array" ref="BJ20">IF($B$11="",ISERROR(MATCH(AA20,[1]Feiertage!$A$8:$A$19,0))*IF(OR(AA20&lt;$M$3,AA20&gt;$BU$36),0,INDEX($M$4:$N$10,WEEKDAY(AA20,2),(AA20&gt;=$M$3)*(AA20&lt;$N$3)+2*(AA20&gt;=$N$3)*(AA20&lt;=$BU$36))),ISERROR(MATCH(AA20,[1]Feiertage!$A$8:$A$19,0))*IF(OR(AA20&lt;$M$3,AA20&gt;$B$11),0,INDEX($M$4:$N$10,WEEKDAY(AA20,2),(AA20&gt;=$M$3)*(AA20&lt;$N$3)+2*(AA20&gt;=$N$3)*(AA20&lt;=$BU$36))))</f>
        <v>0</v>
      </c>
      <c r="BK20" s="83"/>
      <c r="BL20" s="13" cm="1">
        <f t="array" ref="BL20">IF($B$11="",ISERROR(MATCH(AC20,[1]Feiertage!$A$8:$A$19,0))*IF(OR(AC20&lt;$M$3,AC20&gt;$BU$36),0,INDEX($M$4:$N$10,WEEKDAY(AC20,2),(AC20&gt;=$M$3)*(AC20&lt;$N$3)+2*(AC20&gt;=$N$3)*(AC20&lt;=$BU$36))),ISERROR(MATCH(AC20,[1]Feiertage!$A$8:$A$19,0))*IF(OR(AC20&lt;$M$3,AC20&gt;$B$11),0,INDEX($M$4:$N$10,WEEKDAY(AC20,2),(AC20&gt;=$M$3)*(AC20&lt;$N$3)+2*(AC20&gt;=$N$3)*(AC20&lt;=$BU$36))))</f>
        <v>6</v>
      </c>
      <c r="BM20" s="83"/>
      <c r="BN20" s="13" cm="1">
        <f t="array" ref="BN20">IF($B$11="",ISERROR(MATCH(AE20,[1]Feiertage!$A$8:$A$19,0))*IF(OR(AE20&lt;$M$3,AE20&gt;$BU$36),0,INDEX($M$4:$N$10,WEEKDAY(AE20,2),(AE20&gt;=$M$3)*(AE20&lt;$N$3)+2*(AE20&gt;=$N$3)*(AE20&lt;=$BU$36))),ISERROR(MATCH(AE20,[1]Feiertage!$A$8:$A$19,0))*IF(OR(AE20&lt;$M$3,AE20&gt;$B$11),0,INDEX($M$4:$N$10,WEEKDAY(AE20,2),(AE20&gt;=$M$3)*(AE20&lt;$N$3)+2*(AE20&gt;=$N$3)*(AE20&lt;=$BU$36))))</f>
        <v>0</v>
      </c>
      <c r="BO20" s="83"/>
      <c r="BP20" s="13" cm="1">
        <f t="array" ref="BP20">IF($B$11="",ISERROR(MATCH(AG20,[1]Feiertage!$A$8:$A$19,0))*IF(OR(AG20&lt;$M$3,AG20&gt;$BU$36),0,INDEX($M$4:$N$10,WEEKDAY(AG20,2),(AG20&gt;=$M$3)*(AG20&lt;$N$3)+2*(AG20&gt;=$N$3)*(AG20&lt;=$BU$36))),ISERROR(MATCH(AG20,[1]Feiertage!$A$8:$A$19,0))*IF(OR(AG20&lt;$M$3,AG20&gt;$B$11),0,INDEX($M$4:$N$10,WEEKDAY(AG20,2),(AG20&gt;=$M$3)*(AG20&lt;$N$3)+2*(AG20&gt;=$N$3)*(AG20&lt;=$BU$36))))</f>
        <v>0</v>
      </c>
      <c r="BQ20" s="83"/>
      <c r="BR20" s="13" cm="1">
        <f t="array" ref="BR20">IF($B$11="",ISERROR(MATCH(AI20,[1]Feiertage!$A$8:$A$19,0))*IF(OR(AI20&lt;$M$3,AI20&gt;$BU$36),0,INDEX($M$4:$N$10,WEEKDAY(AI20,2),(AI20&gt;=$M$3)*(AI20&lt;$N$3)+2*(AI20&gt;=$N$3)*(AI20&lt;=$BU$36))),ISERROR(MATCH(AI20,[1]Feiertage!$A$8:$A$19,0))*IF(OR(AI20&lt;$M$3,AI20&gt;$B$11),0,INDEX($M$4:$N$10,WEEKDAY(AI20,2),(AI20&gt;=$M$3)*(AI20&lt;$N$3)+2*(AI20&gt;=$N$3)*(AI20&lt;=$BU$36))))</f>
        <v>0</v>
      </c>
      <c r="BS20" s="83"/>
      <c r="BT20" s="13" cm="1">
        <f t="array" ref="BT20">IF($B$11="",ISERROR(MATCH(AK20,[1]Feiertage!$A$8:$A$19,0))*IF(OR(AK20&lt;$M$3,AK20&gt;$BU$36),0,INDEX($M$4:$N$10,WEEKDAY(AK20,2),(AK20&gt;=$M$3)*(AK20&lt;$N$3)+2*(AK20&gt;=$N$3)*(AK20&lt;=$BU$36))),ISERROR(MATCH(AK20,[1]Feiertage!$A$8:$A$19,0))*IF(OR(AK20&lt;$M$3,AK20&gt;$B$11),0,INDEX($M$4:$N$10,WEEKDAY(AK20,2),(AK20&gt;=$M$3)*(AK20&lt;$N$3)+2*(AK20&gt;=$N$3)*(AK20&lt;=$BU$36))))</f>
        <v>0</v>
      </c>
      <c r="BU20" s="83"/>
      <c r="BV20" s="13" cm="1">
        <f t="array" ref="BV20">IF($B$11="",ISERROR(MATCH(AM20,[1]Feiertage!$A$8:$A$19,0))*IF(OR(AM20&lt;$M$3,AM20&gt;$BU$36),0,INDEX($M$4:$N$10,WEEKDAY(AM20,2),(AM20&gt;=$M$3)*(AM20&lt;$N$3)+2*(AM20&gt;=$N$3)*(AM20&lt;=$BU$36))),ISERROR(MATCH(AM20,[1]Feiertage!$A$8:$A$19,0))*IF(OR(AM20&lt;$M$3,AM20&gt;$B$11),0,INDEX($M$4:$N$10,WEEKDAY(AM20,2),(AM20&gt;=$M$3)*(AM20&lt;$N$3)+2*(AM20&gt;=$N$3)*(AM20&lt;=$BU$36))))</f>
        <v>0</v>
      </c>
      <c r="BW20" s="84"/>
      <c r="BZ20" s="162"/>
      <c r="CA20" s="13" cm="1">
        <f t="array" ref="CA20">IF($B$11="",ISERROR(MATCH(Q20,$AO$3:$AQ$3,0))*IF(OR(Q20&lt;$M$3,Q20&gt;$BU$36),0,INDEX($M$4:$N$10,WEEKDAY(Q20,2),(Q20&gt;=$M$3)*(Q20&lt;$N$3)+2*(Q20&gt;=$N$3)*(Q20&lt;=$BU$36))),ISERROR(MATCH(Q20,$AO$3:$AQ$3,0))*IF(OR(Q20&lt;$M$3,Q20&gt;$B$11),0,INDEX($M$4:$N$10,WEEKDAY(Q20,2),(Q20&gt;=$M$3)*(Q20&lt;$N$3)+2*(Q20&gt;=$N$3)*(Q20&lt;=$BU$36))))</f>
        <v>7</v>
      </c>
      <c r="CB20" s="83"/>
      <c r="CC20" s="13" cm="1">
        <f t="array" ref="CC20">IF($B$11="",ISERROR(MATCH(S20,$AO$3:$AQ$3,0))*IF(OR(S20&lt;$M$3,S20&gt;$BU$36),0,INDEX($M$4:$N$10,WEEKDAY(S20,2),(S20&gt;=$M$3)*(S20&lt;$N$3)+2*(S20&gt;=$N$3)*(S20&lt;=$BU$36))),ISERROR(MATCH(S20,$AO$3:$AQ$3,0))*IF(OR(S20&lt;$M$3,S20&gt;$B$11),0,INDEX($M$4:$N$10,WEEKDAY(S20,2),(S20&gt;=$M$3)*(S20&lt;$N$3)+2*(S20&gt;=$N$3)*(S20&lt;=$BU$36))))</f>
        <v>0</v>
      </c>
      <c r="CD20" s="83"/>
      <c r="CE20" s="13" cm="1">
        <f t="array" ref="CE20">IF($B$11="",ISERROR(MATCH(U20,$AO$3:$AQ$3,0))*IF(OR(U20&lt;$M$3,U20&gt;$BU$36),0,INDEX($M$4:$N$10,WEEKDAY(U20,2),(U20&gt;=$M$3)*(U20&lt;$N$3)+2*(U20&gt;=$N$3)*(U20&lt;=$BU$36))),ISERROR(MATCH(U20,$AO$3:$AQ$3,0))*IF(OR(U20&lt;$M$3,U20&gt;$B$11),0,INDEX($M$4:$N$10,WEEKDAY(U20,2),(U20&gt;=$M$3)*(U20&lt;$N$3)+2*(U20&gt;=$N$3)*(U20&lt;=$BU$36))))</f>
        <v>0</v>
      </c>
      <c r="CF20" s="83"/>
      <c r="CG20" s="13" cm="1">
        <f t="array" ref="CG20">IF($B$11="",ISERROR(MATCH(W20,$AO$3:$AQ$3,0))*IF(OR(W20&lt;$M$3,W20&gt;$BU$36),0,INDEX($M$4:$N$10,WEEKDAY(W20,2),(W20&gt;=$M$3)*(W20&lt;$N$3)+2*(W20&gt;=$N$3)*(W20&lt;=$BU$36))),ISERROR(MATCH(W20,$AO$3:$AQ$3,0))*IF(OR(W20&lt;$M$3,W20&gt;$B$11),0,INDEX($M$4:$N$10,WEEKDAY(W20,2),(W20&gt;=$M$3)*(W20&lt;$N$3)+2*(W20&gt;=$N$3)*(W20&lt;=$BU$36))))</f>
        <v>7</v>
      </c>
      <c r="CH20" s="83"/>
      <c r="CI20" s="13" cm="1">
        <f t="array" ref="CI20">IF($B$11="",ISERROR(MATCH(Y20,$AO$3:$AQ$3,0))*IF(OR(Y20&lt;$M$3,Y20&gt;$BU$36),0,INDEX($M$4:$N$10,WEEKDAY(Y20,2),(Y20&gt;=$M$3)*(Y20&lt;$N$3)+2*(Y20&gt;=$N$3)*(Y20&lt;=$BU$36))),ISERROR(MATCH(Y20,$AO$3:$AQ$3,0))*IF(OR(Y20&lt;$M$3,Y20&gt;$B$11),0,INDEX($M$4:$N$10,WEEKDAY(Y20,2),(Y20&gt;=$M$3)*(Y20&lt;$N$3)+2*(Y20&gt;=$N$3)*(Y20&lt;=$BU$36))))</f>
        <v>7</v>
      </c>
      <c r="CJ20" s="83"/>
      <c r="CK20" s="13" cm="1">
        <f t="array" ref="CK20">IF($B$11="",ISERROR(MATCH(AA20,$AO$3:$AQ$3,0))*IF(OR(AA20&lt;$M$3,AA20&gt;$BU$36),0,INDEX($M$4:$N$10,WEEKDAY(AA20,2),(AA20&gt;=$M$3)*(AA20&lt;$N$3)+2*(AA20&gt;=$N$3)*(AA20&lt;=$BU$36))),ISERROR(MATCH(AA20,$AO$3:$AQ$3,0))*IF(OR(AA20&lt;$M$3,AA20&gt;$B$11),0,INDEX($M$4:$N$10,WEEKDAY(AA20,2),(AA20&gt;=$M$3)*(AA20&lt;$N$3)+2*(AA20&gt;=$N$3)*(AA20&lt;=$BU$36))))</f>
        <v>0</v>
      </c>
      <c r="CL20" s="83"/>
      <c r="CM20" s="13" cm="1">
        <f t="array" ref="CM20">IF($B$11="",ISERROR(MATCH(AC20,$AO$3:$AQ$3,0))*IF(OR(AC20&lt;$M$3,AC20&gt;$BU$36),0,INDEX($M$4:$N$10,WEEKDAY(AC20,2),(AC20&gt;=$M$3)*(AC20&lt;$N$3)+2*(AC20&gt;=$N$3)*(AC20&lt;=$BU$36))),ISERROR(MATCH(AC20,$AO$3:$AQ$3,0))*IF(OR(AC20&lt;$M$3,AC20&gt;$B$11),0,INDEX($M$4:$N$10,WEEKDAY(AC20,2),(AC20&gt;=$M$3)*(AC20&lt;$N$3)+2*(AC20&gt;=$N$3)*(AC20&lt;=$BU$36))))</f>
        <v>6</v>
      </c>
      <c r="CN20" s="83"/>
      <c r="CO20" s="13" cm="1">
        <f t="array" ref="CO20">IF($B$11="",ISERROR(MATCH(AE20,$AO$3:$AQ$3,0))*IF(OR(AE20&lt;$M$3,AE20&gt;$BU$36),0,INDEX($M$4:$N$10,WEEKDAY(AE20,2),(AE20&gt;=$M$3)*(AE20&lt;$N$3)+2*(AE20&gt;=$N$3)*(AE20&lt;=$BU$36))),ISERROR(MATCH(AE20,$AO$3:$AQ$3,0))*IF(OR(AE20&lt;$M$3,AE20&gt;$B$11),0,INDEX($M$4:$N$10,WEEKDAY(AE20,2),(AE20&gt;=$M$3)*(AE20&lt;$N$3)+2*(AE20&gt;=$N$3)*(AE20&lt;=$BU$36))))</f>
        <v>0</v>
      </c>
      <c r="CP20" s="83"/>
      <c r="CQ20" s="13" cm="1">
        <f t="array" ref="CQ20">IF($B$11="",ISERROR(MATCH(AG20,$AO$3:$AQ$3,0))*IF(OR(AG20&lt;$M$3,AG20&gt;$BU$36),0,INDEX($M$4:$N$10,WEEKDAY(AG20,2),(AG20&gt;=$M$3)*(AG20&lt;$N$3)+2*(AG20&gt;=$N$3)*(AG20&lt;=$BU$36))),ISERROR(MATCH(AG20,$AO$3:$AQ$3,0))*IF(OR(AG20&lt;$M$3,AG20&gt;$B$11),0,INDEX($M$4:$N$10,WEEKDAY(AG20,2),(AG20&gt;=$M$3)*(AG20&lt;$N$3)+2*(AG20&gt;=$N$3)*(AG20&lt;=$BU$36))))</f>
        <v>0</v>
      </c>
      <c r="CR20" s="83"/>
      <c r="CS20" s="13" cm="1">
        <f t="array" ref="CS20">IF($B$11="",ISERROR(MATCH(AI20,$AO$3:$AQ$3,0))*IF(OR(AI20&lt;$M$3,AI20&gt;$BU$36),0,INDEX($M$4:$N$10,WEEKDAY(AI20,2),(AI20&gt;=$M$3)*(AI20&lt;$N$3)+2*(AI20&gt;=$N$3)*(AI20&lt;=$BU$36))),ISERROR(MATCH(AI20,$AO$3:$AQ$3,0))*IF(OR(AI20&lt;$M$3,AI20&gt;$BU$36),0,INDEX($M$4:$N$10,WEEKDAY(AI20,2),(AI20&gt;=$M$3)*(AI20&lt;$N$3)+2*(AI20&gt;=$N$3)*(AI20&lt;=$BU$36))))</f>
        <v>0</v>
      </c>
      <c r="CT20" s="83"/>
      <c r="CU20" s="13" cm="1">
        <f t="array" ref="CU20">IF($B$11="",ISERROR(MATCH(AK20,$AO$3:$AQ$3,0))*IF(OR(AK20&lt;$M$3,AK20&gt;$BU$36),0,INDEX($M$4:$N$10,WEEKDAY(AK20,2),(AK20&gt;=$M$3)*(AK20&lt;$N$3)+2*(AK20&gt;=$N$3)*(AK20&lt;=$BU$36))),ISERROR(MATCH(AK20,$AO$3:$AQ$3,0))*IF(OR(AK20&lt;$M$3,AK20&gt;$B$11),0,INDEX($M$4:$N$10,WEEKDAY(AK20,2),(AK20&gt;=$M$3)*(AK20&lt;$N$3)+2*(AK20&gt;=$N$3)*(AK20&lt;=$BU$36))))</f>
        <v>0</v>
      </c>
      <c r="CV20" s="83"/>
      <c r="CW20" s="13" cm="1">
        <f t="array" ref="CW20">IF($B$11="",ISERROR(MATCH(AM20,$AO$3:$AQ$3,0))*IF(OR(AM20&lt;$M$3,AM20&gt;$BU$36),0,INDEX($M$4:$N$10,WEEKDAY(AM20,2),(AM20&gt;=$M$3)*(AM20&lt;$N$3)+2*(AM20&gt;=$N$3)*(AM20&lt;=$BU$36))),ISERROR(MATCH(AM20,$AO$3:$AQ$3,0))*IF(OR(AM20&lt;$M$3,AM20&gt;$B$11),0,INDEX($M$4:$N$10,WEEKDAY(AM20,2),(AM20&gt;=$M$3)*(AM20&lt;$N$3)+2*(AM20&gt;=$N$3)*(AM20&lt;=$BU$36))))</f>
        <v>0</v>
      </c>
      <c r="CX20" s="84"/>
    </row>
    <row r="21" spans="1:102" ht="14.45" customHeight="1" x14ac:dyDescent="0.25">
      <c r="A21" s="29"/>
      <c r="B21" s="315"/>
      <c r="C21" s="316"/>
      <c r="D21" s="30" t="str" cm="1">
        <f t="array" ref="D21">IF($D$4="",IF(B21="","",SUMPRODUCT(($Q$2:$AM$32&gt;=A21)*($Q$2:$AM$32&lt;=B21)*($CA$2:$CW$32&gt;0))),IF(B21="","",SUMPRODUCT(($Q$2:$AM$32&gt;=A21)*($Q$2:$AM$32&lt;=B21)*($AZ$2:$BV$32&gt;0))))</f>
        <v/>
      </c>
      <c r="G21" s="312">
        <f>DATE($A$1,3,1)</f>
        <v>44621</v>
      </c>
      <c r="H21" s="313"/>
      <c r="I21" s="82">
        <f>COUNTIF($BD$2:$BD$32,"&gt;0")</f>
        <v>23</v>
      </c>
      <c r="J21" s="35">
        <f>IF($D$4="",SUM($CE$2:$CE$32),SUM($BD$2:$BD$32))</f>
        <v>161</v>
      </c>
      <c r="K21" s="34"/>
      <c r="L21" s="32"/>
      <c r="M21" s="36"/>
      <c r="N21" s="37">
        <f t="shared" si="6"/>
        <v>2100</v>
      </c>
      <c r="O21" s="76"/>
      <c r="P21" s="11">
        <f t="shared" si="1"/>
        <v>44581</v>
      </c>
      <c r="Q21" s="12">
        <f t="shared" si="5"/>
        <v>44581</v>
      </c>
      <c r="R21" s="11">
        <f t="shared" si="5"/>
        <v>44612</v>
      </c>
      <c r="S21" s="12">
        <f t="shared" si="4"/>
        <v>44612</v>
      </c>
      <c r="T21" s="11">
        <f t="shared" si="4"/>
        <v>44640</v>
      </c>
      <c r="U21" s="12">
        <f t="shared" si="4"/>
        <v>44640</v>
      </c>
      <c r="V21" s="11">
        <f t="shared" si="4"/>
        <v>44671</v>
      </c>
      <c r="W21" s="12">
        <f t="shared" si="4"/>
        <v>44671</v>
      </c>
      <c r="X21" s="11">
        <f t="shared" si="4"/>
        <v>44701</v>
      </c>
      <c r="Y21" s="12">
        <f t="shared" si="4"/>
        <v>44701</v>
      </c>
      <c r="Z21" s="11">
        <f t="shared" si="4"/>
        <v>44732</v>
      </c>
      <c r="AA21" s="12">
        <f t="shared" si="4"/>
        <v>44732</v>
      </c>
      <c r="AB21" s="11">
        <f t="shared" si="4"/>
        <v>44762</v>
      </c>
      <c r="AC21" s="12">
        <f t="shared" si="4"/>
        <v>44762</v>
      </c>
      <c r="AD21" s="11">
        <f t="shared" si="4"/>
        <v>44793</v>
      </c>
      <c r="AE21" s="12">
        <f t="shared" si="4"/>
        <v>44793</v>
      </c>
      <c r="AF21" s="11">
        <f t="shared" si="4"/>
        <v>44824</v>
      </c>
      <c r="AG21" s="12">
        <f t="shared" si="4"/>
        <v>44824</v>
      </c>
      <c r="AH21" s="11">
        <f t="shared" si="4"/>
        <v>44854</v>
      </c>
      <c r="AI21" s="12">
        <f t="shared" si="4"/>
        <v>44854</v>
      </c>
      <c r="AJ21" s="11">
        <f t="shared" si="4"/>
        <v>44885</v>
      </c>
      <c r="AK21" s="12">
        <f t="shared" si="4"/>
        <v>44885</v>
      </c>
      <c r="AL21" s="11">
        <f t="shared" si="4"/>
        <v>44915</v>
      </c>
      <c r="AM21" s="12">
        <f t="shared" si="4"/>
        <v>44915</v>
      </c>
      <c r="AO21" s="308"/>
      <c r="AP21" s="308"/>
      <c r="AQ21" s="308"/>
      <c r="AR21" s="308"/>
      <c r="AT21" s="323"/>
      <c r="AU21" s="323"/>
      <c r="AV21" s="323"/>
      <c r="AW21" s="323"/>
      <c r="AY21" s="162"/>
      <c r="AZ21" s="13" cm="1">
        <f t="array" ref="AZ21">IF($B$11="",ISERROR(MATCH(Q21,[1]Feiertage!$A$8:$A$19,0))*IF(OR(Q21&lt;$M$3,Q21&gt;$BU$36),0,INDEX($M$4:$N$10,WEEKDAY(Q21,2),(Q21&gt;=$M$3)*(Q21&lt;$N$3)+2*(Q21&gt;=$N$3)*(Q21&lt;=$BU$36))),ISERROR(MATCH(Q21,[1]Feiertage!$A$8:$A$19,0))*IF(OR(Q21&lt;$M$3,Q21&gt;$B$11),0,INDEX($M$4:$N$10,WEEKDAY(Q21,2),(Q21&gt;=$M$3)*(Q21&lt;$N$3)+2*(Q21&gt;=$N$3)*(Q21&lt;=$BU$36))))</f>
        <v>7</v>
      </c>
      <c r="BA21" s="83"/>
      <c r="BB21" s="13" cm="1">
        <f t="array" ref="BB21">IF($B$11="",ISERROR(MATCH(S21,[1]Feiertage!$A$8:$A$19,0))*IF(OR(S21&lt;$M$3,S21&gt;$BU$36),0,INDEX($M$4:$N$10,WEEKDAY(S21,2),(S21&gt;=$M$3)*(S21&lt;$N$3)+2*(S21&gt;=$N$3)*(S21&lt;=$BU$36))),ISERROR(MATCH(S21,[1]Feiertage!$A$8:$A$19,0))*IF(OR(S21&lt;$M$3,S21&gt;$B$11),0,INDEX($M$4:$N$10,WEEKDAY(S21,2),(S21&gt;=$M$3)*(S21&lt;$N$3)+2*(S21&gt;=$N$3)*(S21&lt;=$BU$36))))</f>
        <v>0</v>
      </c>
      <c r="BC21" s="83"/>
      <c r="BD21" s="13" cm="1">
        <f t="array" ref="BD21">IF($B$11="",ISERROR(MATCH(U21,[1]Feiertage!$A$8:$A$19,0))*IF(OR(U21&lt;$M$3,U21&gt;$BU$36),0,INDEX($M$4:$N$10,WEEKDAY(U21,2),(U21&gt;=$M$3)*(U21&lt;$N$3)+2*(U21&gt;=$N$3)*(U21&lt;=$BU$36))),ISERROR(MATCH(U21,[1]Feiertage!$A$8:$A$19,0))*IF(OR(U21&lt;$M$3,U21&gt;$B$11),0,INDEX($M$4:$N$10,WEEKDAY(U21,2),(U21&gt;=$M$3)*(U21&lt;$N$3)+2*(U21&gt;=$N$3)*(U21&lt;=$BU$36))))</f>
        <v>0</v>
      </c>
      <c r="BE21" s="83"/>
      <c r="BF21" s="13" cm="1">
        <f t="array" ref="BF21">IF($B$11="",ISERROR(MATCH(W21,[1]Feiertage!$A$8:$A$19,0))*IF(OR(W21&lt;$M$3,W21&gt;$BU$36),0,INDEX($M$4:$N$10,WEEKDAY(W21,2),(W21&gt;=$M$3)*(W21&lt;$N$3)+2*(W21&gt;=$N$3)*(W21&lt;=$BU$36))),ISERROR(MATCH(W21,[1]Feiertage!$A$8:$A$19,0))*IF(OR(W21&lt;$M$3,W21&gt;$B$11),0,INDEX($M$4:$N$10,WEEKDAY(W21,2),(W21&gt;=$M$3)*(W21&lt;$N$3)+2*(W21&gt;=$N$3)*(W21&lt;=$BU$36))))</f>
        <v>7</v>
      </c>
      <c r="BG21" s="83"/>
      <c r="BH21" s="13" cm="1">
        <f t="array" ref="BH21">IF($B$11="",ISERROR(MATCH(Y21,[1]Feiertage!$A$8:$A$19,0))*IF(OR(Y21&lt;$M$3,Y21&gt;$BU$36),0,INDEX($M$4:$N$10,WEEKDAY(Y21,2),(Y21&gt;=$M$3)*(Y21&lt;$N$3)+2*(Y21&gt;=$N$3)*(Y21&lt;=$BU$36))),ISERROR(MATCH(Y21,[1]Feiertage!$A$8:$A$19,0))*IF(OR(Y21&lt;$M$3,Y21&gt;$B$11),0,INDEX($M$4:$N$10,WEEKDAY(Y21,2),(Y21&gt;=$M$3)*(Y21&lt;$N$3)+2*(Y21&gt;=$N$3)*(Y21&lt;=$BU$36))))</f>
        <v>7</v>
      </c>
      <c r="BI21" s="83"/>
      <c r="BJ21" s="13" cm="1">
        <f t="array" ref="BJ21">IF($B$11="",ISERROR(MATCH(AA21,[1]Feiertage!$A$8:$A$19,0))*IF(OR(AA21&lt;$M$3,AA21&gt;$BU$36),0,INDEX($M$4:$N$10,WEEKDAY(AA21,2),(AA21&gt;=$M$3)*(AA21&lt;$N$3)+2*(AA21&gt;=$N$3)*(AA21&lt;=$BU$36))),ISERROR(MATCH(AA21,[1]Feiertage!$A$8:$A$19,0))*IF(OR(AA21&lt;$M$3,AA21&gt;$B$11),0,INDEX($M$4:$N$10,WEEKDAY(AA21,2),(AA21&gt;=$M$3)*(AA21&lt;$N$3)+2*(AA21&gt;=$N$3)*(AA21&lt;=$BU$36))))</f>
        <v>6</v>
      </c>
      <c r="BK21" s="83"/>
      <c r="BL21" s="13" cm="1">
        <f t="array" ref="BL21">IF($B$11="",ISERROR(MATCH(AC21,[1]Feiertage!$A$8:$A$19,0))*IF(OR(AC21&lt;$M$3,AC21&gt;$BU$36),0,INDEX($M$4:$N$10,WEEKDAY(AC21,2),(AC21&gt;=$M$3)*(AC21&lt;$N$3)+2*(AC21&gt;=$N$3)*(AC21&lt;=$BU$36))),ISERROR(MATCH(AC21,[1]Feiertage!$A$8:$A$19,0))*IF(OR(AC21&lt;$M$3,AC21&gt;$B$11),0,INDEX($M$4:$N$10,WEEKDAY(AC21,2),(AC21&gt;=$M$3)*(AC21&lt;$N$3)+2*(AC21&gt;=$N$3)*(AC21&lt;=$BU$36))))</f>
        <v>6</v>
      </c>
      <c r="BM21" s="83"/>
      <c r="BN21" s="13" cm="1">
        <f t="array" ref="BN21">IF($B$11="",ISERROR(MATCH(AE21,[1]Feiertage!$A$8:$A$19,0))*IF(OR(AE21&lt;$M$3,AE21&gt;$BU$36),0,INDEX($M$4:$N$10,WEEKDAY(AE21,2),(AE21&gt;=$M$3)*(AE21&lt;$N$3)+2*(AE21&gt;=$N$3)*(AE21&lt;=$BU$36))),ISERROR(MATCH(AE21,[1]Feiertage!$A$8:$A$19,0))*IF(OR(AE21&lt;$M$3,AE21&gt;$B$11),0,INDEX($M$4:$N$10,WEEKDAY(AE21,2),(AE21&gt;=$M$3)*(AE21&lt;$N$3)+2*(AE21&gt;=$N$3)*(AE21&lt;=$BU$36))))</f>
        <v>0</v>
      </c>
      <c r="BO21" s="83"/>
      <c r="BP21" s="13" cm="1">
        <f t="array" ref="BP21">IF($B$11="",ISERROR(MATCH(AG21,[1]Feiertage!$A$8:$A$19,0))*IF(OR(AG21&lt;$M$3,AG21&gt;$BU$36),0,INDEX($M$4:$N$10,WEEKDAY(AG21,2),(AG21&gt;=$M$3)*(AG21&lt;$N$3)+2*(AG21&gt;=$N$3)*(AG21&lt;=$BU$36))),ISERROR(MATCH(AG21,[1]Feiertage!$A$8:$A$19,0))*IF(OR(AG21&lt;$M$3,AG21&gt;$B$11),0,INDEX($M$4:$N$10,WEEKDAY(AG21,2),(AG21&gt;=$M$3)*(AG21&lt;$N$3)+2*(AG21&gt;=$N$3)*(AG21&lt;=$BU$36))))</f>
        <v>0</v>
      </c>
      <c r="BQ21" s="83"/>
      <c r="BR21" s="13" cm="1">
        <f t="array" ref="BR21">IF($B$11="",ISERROR(MATCH(AI21,[1]Feiertage!$A$8:$A$19,0))*IF(OR(AI21&lt;$M$3,AI21&gt;$BU$36),0,INDEX($M$4:$N$10,WEEKDAY(AI21,2),(AI21&gt;=$M$3)*(AI21&lt;$N$3)+2*(AI21&gt;=$N$3)*(AI21&lt;=$BU$36))),ISERROR(MATCH(AI21,[1]Feiertage!$A$8:$A$19,0))*IF(OR(AI21&lt;$M$3,AI21&gt;$B$11),0,INDEX($M$4:$N$10,WEEKDAY(AI21,2),(AI21&gt;=$M$3)*(AI21&lt;$N$3)+2*(AI21&gt;=$N$3)*(AI21&lt;=$BU$36))))</f>
        <v>0</v>
      </c>
      <c r="BS21" s="83"/>
      <c r="BT21" s="13" cm="1">
        <f t="array" ref="BT21">IF($B$11="",ISERROR(MATCH(AK21,[1]Feiertage!$A$8:$A$19,0))*IF(OR(AK21&lt;$M$3,AK21&gt;$BU$36),0,INDEX($M$4:$N$10,WEEKDAY(AK21,2),(AK21&gt;=$M$3)*(AK21&lt;$N$3)+2*(AK21&gt;=$N$3)*(AK21&lt;=$BU$36))),ISERROR(MATCH(AK21,[1]Feiertage!$A$8:$A$19,0))*IF(OR(AK21&lt;$M$3,AK21&gt;$B$11),0,INDEX($M$4:$N$10,WEEKDAY(AK21,2),(AK21&gt;=$M$3)*(AK21&lt;$N$3)+2*(AK21&gt;=$N$3)*(AK21&lt;=$BU$36))))</f>
        <v>0</v>
      </c>
      <c r="BU21" s="83"/>
      <c r="BV21" s="13" cm="1">
        <f t="array" ref="BV21">IF($B$11="",ISERROR(MATCH(AM21,[1]Feiertage!$A$8:$A$19,0))*IF(OR(AM21&lt;$M$3,AM21&gt;$BU$36),0,INDEX($M$4:$N$10,WEEKDAY(AM21,2),(AM21&gt;=$M$3)*(AM21&lt;$N$3)+2*(AM21&gt;=$N$3)*(AM21&lt;=$BU$36))),ISERROR(MATCH(AM21,[1]Feiertage!$A$8:$A$19,0))*IF(OR(AM21&lt;$M$3,AM21&gt;$B$11),0,INDEX($M$4:$N$10,WEEKDAY(AM21,2),(AM21&gt;=$M$3)*(AM21&lt;$N$3)+2*(AM21&gt;=$N$3)*(AM21&lt;=$BU$36))))</f>
        <v>0</v>
      </c>
      <c r="BW21" s="84"/>
      <c r="BZ21" s="162"/>
      <c r="CA21" s="13" cm="1">
        <f t="array" ref="CA21">IF($B$11="",ISERROR(MATCH(Q21,$AO$3:$AQ$3,0))*IF(OR(Q21&lt;$M$3,Q21&gt;$BU$36),0,INDEX($M$4:$N$10,WEEKDAY(Q21,2),(Q21&gt;=$M$3)*(Q21&lt;$N$3)+2*(Q21&gt;=$N$3)*(Q21&lt;=$BU$36))),ISERROR(MATCH(Q21,$AO$3:$AQ$3,0))*IF(OR(Q21&lt;$M$3,Q21&gt;$B$11),0,INDEX($M$4:$N$10,WEEKDAY(Q21,2),(Q21&gt;=$M$3)*(Q21&lt;$N$3)+2*(Q21&gt;=$N$3)*(Q21&lt;=$BU$36))))</f>
        <v>7</v>
      </c>
      <c r="CB21" s="83"/>
      <c r="CC21" s="13" cm="1">
        <f t="array" ref="CC21">IF($B$11="",ISERROR(MATCH(S21,$AO$3:$AQ$3,0))*IF(OR(S21&lt;$M$3,S21&gt;$BU$36),0,INDEX($M$4:$N$10,WEEKDAY(S21,2),(S21&gt;=$M$3)*(S21&lt;$N$3)+2*(S21&gt;=$N$3)*(S21&lt;=$BU$36))),ISERROR(MATCH(S21,$AO$3:$AQ$3,0))*IF(OR(S21&lt;$M$3,S21&gt;$B$11),0,INDEX($M$4:$N$10,WEEKDAY(S21,2),(S21&gt;=$M$3)*(S21&lt;$N$3)+2*(S21&gt;=$N$3)*(S21&lt;=$BU$36))))</f>
        <v>0</v>
      </c>
      <c r="CD21" s="83"/>
      <c r="CE21" s="13" cm="1">
        <f t="array" ref="CE21">IF($B$11="",ISERROR(MATCH(U21,$AO$3:$AQ$3,0))*IF(OR(U21&lt;$M$3,U21&gt;$BU$36),0,INDEX($M$4:$N$10,WEEKDAY(U21,2),(U21&gt;=$M$3)*(U21&lt;$N$3)+2*(U21&gt;=$N$3)*(U21&lt;=$BU$36))),ISERROR(MATCH(U21,$AO$3:$AQ$3,0))*IF(OR(U21&lt;$M$3,U21&gt;$B$11),0,INDEX($M$4:$N$10,WEEKDAY(U21,2),(U21&gt;=$M$3)*(U21&lt;$N$3)+2*(U21&gt;=$N$3)*(U21&lt;=$BU$36))))</f>
        <v>0</v>
      </c>
      <c r="CF21" s="83"/>
      <c r="CG21" s="13" cm="1">
        <f t="array" ref="CG21">IF($B$11="",ISERROR(MATCH(W21,$AO$3:$AQ$3,0))*IF(OR(W21&lt;$M$3,W21&gt;$BU$36),0,INDEX($M$4:$N$10,WEEKDAY(W21,2),(W21&gt;=$M$3)*(W21&lt;$N$3)+2*(W21&gt;=$N$3)*(W21&lt;=$BU$36))),ISERROR(MATCH(W21,$AO$3:$AQ$3,0))*IF(OR(W21&lt;$M$3,W21&gt;$B$11),0,INDEX($M$4:$N$10,WEEKDAY(W21,2),(W21&gt;=$M$3)*(W21&lt;$N$3)+2*(W21&gt;=$N$3)*(W21&lt;=$BU$36))))</f>
        <v>7</v>
      </c>
      <c r="CH21" s="83"/>
      <c r="CI21" s="13" cm="1">
        <f t="array" ref="CI21">IF($B$11="",ISERROR(MATCH(Y21,$AO$3:$AQ$3,0))*IF(OR(Y21&lt;$M$3,Y21&gt;$BU$36),0,INDEX($M$4:$N$10,WEEKDAY(Y21,2),(Y21&gt;=$M$3)*(Y21&lt;$N$3)+2*(Y21&gt;=$N$3)*(Y21&lt;=$BU$36))),ISERROR(MATCH(Y21,$AO$3:$AQ$3,0))*IF(OR(Y21&lt;$M$3,Y21&gt;$B$11),0,INDEX($M$4:$N$10,WEEKDAY(Y21,2),(Y21&gt;=$M$3)*(Y21&lt;$N$3)+2*(Y21&gt;=$N$3)*(Y21&lt;=$BU$36))))</f>
        <v>7</v>
      </c>
      <c r="CJ21" s="83"/>
      <c r="CK21" s="13" cm="1">
        <f t="array" ref="CK21">IF($B$11="",ISERROR(MATCH(AA21,$AO$3:$AQ$3,0))*IF(OR(AA21&lt;$M$3,AA21&gt;$BU$36),0,INDEX($M$4:$N$10,WEEKDAY(AA21,2),(AA21&gt;=$M$3)*(AA21&lt;$N$3)+2*(AA21&gt;=$N$3)*(AA21&lt;=$BU$36))),ISERROR(MATCH(AA21,$AO$3:$AQ$3,0))*IF(OR(AA21&lt;$M$3,AA21&gt;$B$11),0,INDEX($M$4:$N$10,WEEKDAY(AA21,2),(AA21&gt;=$M$3)*(AA21&lt;$N$3)+2*(AA21&gt;=$N$3)*(AA21&lt;=$BU$36))))</f>
        <v>6</v>
      </c>
      <c r="CL21" s="83"/>
      <c r="CM21" s="13" cm="1">
        <f t="array" ref="CM21">IF($B$11="",ISERROR(MATCH(AC21,$AO$3:$AQ$3,0))*IF(OR(AC21&lt;$M$3,AC21&gt;$BU$36),0,INDEX($M$4:$N$10,WEEKDAY(AC21,2),(AC21&gt;=$M$3)*(AC21&lt;$N$3)+2*(AC21&gt;=$N$3)*(AC21&lt;=$BU$36))),ISERROR(MATCH(AC21,$AO$3:$AQ$3,0))*IF(OR(AC21&lt;$M$3,AC21&gt;$B$11),0,INDEX($M$4:$N$10,WEEKDAY(AC21,2),(AC21&gt;=$M$3)*(AC21&lt;$N$3)+2*(AC21&gt;=$N$3)*(AC21&lt;=$BU$36))))</f>
        <v>6</v>
      </c>
      <c r="CN21" s="83"/>
      <c r="CO21" s="13" cm="1">
        <f t="array" ref="CO21">IF($B$11="",ISERROR(MATCH(AE21,$AO$3:$AQ$3,0))*IF(OR(AE21&lt;$M$3,AE21&gt;$BU$36),0,INDEX($M$4:$N$10,WEEKDAY(AE21,2),(AE21&gt;=$M$3)*(AE21&lt;$N$3)+2*(AE21&gt;=$N$3)*(AE21&lt;=$BU$36))),ISERROR(MATCH(AE21,$AO$3:$AQ$3,0))*IF(OR(AE21&lt;$M$3,AE21&gt;$B$11),0,INDEX($M$4:$N$10,WEEKDAY(AE21,2),(AE21&gt;=$M$3)*(AE21&lt;$N$3)+2*(AE21&gt;=$N$3)*(AE21&lt;=$BU$36))))</f>
        <v>0</v>
      </c>
      <c r="CP21" s="83"/>
      <c r="CQ21" s="13" cm="1">
        <f t="array" ref="CQ21">IF($B$11="",ISERROR(MATCH(AG21,$AO$3:$AQ$3,0))*IF(OR(AG21&lt;$M$3,AG21&gt;$BU$36),0,INDEX($M$4:$N$10,WEEKDAY(AG21,2),(AG21&gt;=$M$3)*(AG21&lt;$N$3)+2*(AG21&gt;=$N$3)*(AG21&lt;=$BU$36))),ISERROR(MATCH(AG21,$AO$3:$AQ$3,0))*IF(OR(AG21&lt;$M$3,AG21&gt;$B$11),0,INDEX($M$4:$N$10,WEEKDAY(AG21,2),(AG21&gt;=$M$3)*(AG21&lt;$N$3)+2*(AG21&gt;=$N$3)*(AG21&lt;=$BU$36))))</f>
        <v>0</v>
      </c>
      <c r="CR21" s="83"/>
      <c r="CS21" s="13" cm="1">
        <f t="array" ref="CS21">IF($B$11="",ISERROR(MATCH(AI21,$AO$3:$AQ$3,0))*IF(OR(AI21&lt;$M$3,AI21&gt;$BU$36),0,INDEX($M$4:$N$10,WEEKDAY(AI21,2),(AI21&gt;=$M$3)*(AI21&lt;$N$3)+2*(AI21&gt;=$N$3)*(AI21&lt;=$BU$36))),ISERROR(MATCH(AI21,$AO$3:$AQ$3,0))*IF(OR(AI21&lt;$M$3,AI21&gt;$BU$36),0,INDEX($M$4:$N$10,WEEKDAY(AI21,2),(AI21&gt;=$M$3)*(AI21&lt;$N$3)+2*(AI21&gt;=$N$3)*(AI21&lt;=$BU$36))))</f>
        <v>0</v>
      </c>
      <c r="CT21" s="83"/>
      <c r="CU21" s="13" cm="1">
        <f t="array" ref="CU21">IF($B$11="",ISERROR(MATCH(AK21,$AO$3:$AQ$3,0))*IF(OR(AK21&lt;$M$3,AK21&gt;$BU$36),0,INDEX($M$4:$N$10,WEEKDAY(AK21,2),(AK21&gt;=$M$3)*(AK21&lt;$N$3)+2*(AK21&gt;=$N$3)*(AK21&lt;=$BU$36))),ISERROR(MATCH(AK21,$AO$3:$AQ$3,0))*IF(OR(AK21&lt;$M$3,AK21&gt;$B$11),0,INDEX($M$4:$N$10,WEEKDAY(AK21,2),(AK21&gt;=$M$3)*(AK21&lt;$N$3)+2*(AK21&gt;=$N$3)*(AK21&lt;=$BU$36))))</f>
        <v>0</v>
      </c>
      <c r="CV21" s="83"/>
      <c r="CW21" s="13" cm="1">
        <f t="array" ref="CW21">IF($B$11="",ISERROR(MATCH(AM21,$AO$3:$AQ$3,0))*IF(OR(AM21&lt;$M$3,AM21&gt;$BU$36),0,INDEX($M$4:$N$10,WEEKDAY(AM21,2),(AM21&gt;=$M$3)*(AM21&lt;$N$3)+2*(AM21&gt;=$N$3)*(AM21&lt;=$BU$36))),ISERROR(MATCH(AM21,$AO$3:$AQ$3,0))*IF(OR(AM21&lt;$M$3,AM21&gt;$B$11),0,INDEX($M$4:$N$10,WEEKDAY(AM21,2),(AM21&gt;=$M$3)*(AM21&lt;$N$3)+2*(AM21&gt;=$N$3)*(AM21&lt;=$BU$36))))</f>
        <v>0</v>
      </c>
      <c r="CX21" s="84"/>
    </row>
    <row r="22" spans="1:102" ht="14.45" customHeight="1" x14ac:dyDescent="0.25">
      <c r="A22" s="29"/>
      <c r="B22" s="315"/>
      <c r="C22" s="316"/>
      <c r="D22" s="30" t="str" cm="1">
        <f t="array" ref="D22">IF($D$4="",IF(B22="","",SUMPRODUCT(($Q$2:$AM$32&gt;=A22)*($Q$2:$AM$32&lt;=B22)*($CA$2:$CW$32&gt;0))),IF(B22="","",SUMPRODUCT(($Q$2:$AM$32&gt;=A22)*($Q$2:$AM$32&lt;=B22)*($AZ$2:$BV$32&gt;0))))</f>
        <v/>
      </c>
      <c r="G22" s="312">
        <f>DATE($A$1,4,1)</f>
        <v>44652</v>
      </c>
      <c r="H22" s="313"/>
      <c r="I22" s="82">
        <f>COUNTIF($BF$2:$BF$32,"&gt;0")</f>
        <v>19</v>
      </c>
      <c r="J22" s="35">
        <f>IF($D$4="",SUM($CG$2:$CG$32),SUM($BF$2:$BF$32))</f>
        <v>133</v>
      </c>
      <c r="K22" s="34"/>
      <c r="L22" s="32"/>
      <c r="M22" s="36"/>
      <c r="N22" s="37">
        <f>IF($D$4="",(MAX(MIN(EDATE(G22,1),$N$3)-MAX(G22,$M$3),0))/(EDATE(G22,1)-G22)*($D$6*$J22+$H$6)+MAX(MIN(EDATE(G22,1),$BU$36)-MAX(G22,$N$3),0)/(EDATE(G22,1)-G22)*($D$7*$J22+$H$7),(MAX(MIN(EDATE(G22,1),$N$3)-MAX(G22,$M$3),0))/(EDATE(G22,1)-G22)*($D$4+$H$4)+MAX(MIN(EDATE(G22,1),$BU$36)-MAX(G22,$N$3),0)/(EDATE(G22,1)-G22)*($D$5+$H$5))</f>
        <v>2100</v>
      </c>
      <c r="O22" s="76"/>
      <c r="P22" s="11">
        <f t="shared" si="1"/>
        <v>44582</v>
      </c>
      <c r="Q22" s="12">
        <f t="shared" si="5"/>
        <v>44582</v>
      </c>
      <c r="R22" s="11">
        <f t="shared" si="5"/>
        <v>44613</v>
      </c>
      <c r="S22" s="12">
        <f t="shared" si="4"/>
        <v>44613</v>
      </c>
      <c r="T22" s="11">
        <f t="shared" si="4"/>
        <v>44641</v>
      </c>
      <c r="U22" s="12">
        <f t="shared" si="4"/>
        <v>44641</v>
      </c>
      <c r="V22" s="11">
        <f t="shared" si="4"/>
        <v>44672</v>
      </c>
      <c r="W22" s="12">
        <f t="shared" si="4"/>
        <v>44672</v>
      </c>
      <c r="X22" s="11">
        <f t="shared" si="4"/>
        <v>44702</v>
      </c>
      <c r="Y22" s="12">
        <f t="shared" si="4"/>
        <v>44702</v>
      </c>
      <c r="Z22" s="11">
        <f t="shared" si="4"/>
        <v>44733</v>
      </c>
      <c r="AA22" s="12">
        <f t="shared" si="4"/>
        <v>44733</v>
      </c>
      <c r="AB22" s="11">
        <f t="shared" si="4"/>
        <v>44763</v>
      </c>
      <c r="AC22" s="12">
        <f t="shared" si="4"/>
        <v>44763</v>
      </c>
      <c r="AD22" s="11">
        <f t="shared" si="4"/>
        <v>44794</v>
      </c>
      <c r="AE22" s="12">
        <f t="shared" si="4"/>
        <v>44794</v>
      </c>
      <c r="AF22" s="11">
        <f t="shared" si="4"/>
        <v>44825</v>
      </c>
      <c r="AG22" s="12">
        <f t="shared" si="4"/>
        <v>44825</v>
      </c>
      <c r="AH22" s="11">
        <f t="shared" si="4"/>
        <v>44855</v>
      </c>
      <c r="AI22" s="12">
        <f t="shared" si="4"/>
        <v>44855</v>
      </c>
      <c r="AJ22" s="11">
        <f t="shared" si="4"/>
        <v>44886</v>
      </c>
      <c r="AK22" s="12">
        <f t="shared" si="4"/>
        <v>44886</v>
      </c>
      <c r="AL22" s="11">
        <f t="shared" si="4"/>
        <v>44916</v>
      </c>
      <c r="AM22" s="12">
        <f t="shared" si="4"/>
        <v>44916</v>
      </c>
      <c r="AO22" s="303"/>
      <c r="AP22" s="303"/>
      <c r="AQ22" s="303"/>
      <c r="AR22" s="303"/>
      <c r="AT22" s="322"/>
      <c r="AU22" s="322"/>
      <c r="AV22" s="322"/>
      <c r="AW22" s="322"/>
      <c r="AY22" s="162"/>
      <c r="AZ22" s="13" cm="1">
        <f t="array" ref="AZ22">IF($B$11="",ISERROR(MATCH(Q22,[1]Feiertage!$A$8:$A$19,0))*IF(OR(Q22&lt;$M$3,Q22&gt;$BU$36),0,INDEX($M$4:$N$10,WEEKDAY(Q22,2),(Q22&gt;=$M$3)*(Q22&lt;$N$3)+2*(Q22&gt;=$N$3)*(Q22&lt;=$BU$36))),ISERROR(MATCH(Q22,[1]Feiertage!$A$8:$A$19,0))*IF(OR(Q22&lt;$M$3,Q22&gt;$B$11),0,INDEX($M$4:$N$10,WEEKDAY(Q22,2),(Q22&gt;=$M$3)*(Q22&lt;$N$3)+2*(Q22&gt;=$N$3)*(Q22&lt;=$BU$36))))</f>
        <v>7</v>
      </c>
      <c r="BA22" s="83"/>
      <c r="BB22" s="13" cm="1">
        <f t="array" ref="BB22">IF($B$11="",ISERROR(MATCH(S22,[1]Feiertage!$A$8:$A$19,0))*IF(OR(S22&lt;$M$3,S22&gt;$BU$36),0,INDEX($M$4:$N$10,WEEKDAY(S22,2),(S22&gt;=$M$3)*(S22&lt;$N$3)+2*(S22&gt;=$N$3)*(S22&lt;=$BU$36))),ISERROR(MATCH(S22,[1]Feiertage!$A$8:$A$19,0))*IF(OR(S22&lt;$M$3,S22&gt;$B$11),0,INDEX($M$4:$N$10,WEEKDAY(S22,2),(S22&gt;=$M$3)*(S22&lt;$N$3)+2*(S22&gt;=$N$3)*(S22&lt;=$BU$36))))</f>
        <v>7</v>
      </c>
      <c r="BC22" s="83"/>
      <c r="BD22" s="13" cm="1">
        <f t="array" ref="BD22">IF($B$11="",ISERROR(MATCH(U22,[1]Feiertage!$A$8:$A$19,0))*IF(OR(U22&lt;$M$3,U22&gt;$BU$36),0,INDEX($M$4:$N$10,WEEKDAY(U22,2),(U22&gt;=$M$3)*(U22&lt;$N$3)+2*(U22&gt;=$N$3)*(U22&lt;=$BU$36))),ISERROR(MATCH(U22,[1]Feiertage!$A$8:$A$19,0))*IF(OR(U22&lt;$M$3,U22&gt;$B$11),0,INDEX($M$4:$N$10,WEEKDAY(U22,2),(U22&gt;=$M$3)*(U22&lt;$N$3)+2*(U22&gt;=$N$3)*(U22&lt;=$BU$36))))</f>
        <v>7</v>
      </c>
      <c r="BE22" s="83"/>
      <c r="BF22" s="13" cm="1">
        <f t="array" ref="BF22">IF($B$11="",ISERROR(MATCH(W22,[1]Feiertage!$A$8:$A$19,0))*IF(OR(W22&lt;$M$3,W22&gt;$BU$36),0,INDEX($M$4:$N$10,WEEKDAY(W22,2),(W22&gt;=$M$3)*(W22&lt;$N$3)+2*(W22&gt;=$N$3)*(W22&lt;=$BU$36))),ISERROR(MATCH(W22,[1]Feiertage!$A$8:$A$19,0))*IF(OR(W22&lt;$M$3,W22&gt;$B$11),0,INDEX($M$4:$N$10,WEEKDAY(W22,2),(W22&gt;=$M$3)*(W22&lt;$N$3)+2*(W22&gt;=$N$3)*(W22&lt;=$BU$36))))</f>
        <v>7</v>
      </c>
      <c r="BG22" s="83"/>
      <c r="BH22" s="13" cm="1">
        <f t="array" ref="BH22">IF($B$11="",ISERROR(MATCH(Y22,[1]Feiertage!$A$8:$A$19,0))*IF(OR(Y22&lt;$M$3,Y22&gt;$BU$36),0,INDEX($M$4:$N$10,WEEKDAY(Y22,2),(Y22&gt;=$M$3)*(Y22&lt;$N$3)+2*(Y22&gt;=$N$3)*(Y22&lt;=$BU$36))),ISERROR(MATCH(Y22,[1]Feiertage!$A$8:$A$19,0))*IF(OR(Y22&lt;$M$3,Y22&gt;$B$11),0,INDEX($M$4:$N$10,WEEKDAY(Y22,2),(Y22&gt;=$M$3)*(Y22&lt;$N$3)+2*(Y22&gt;=$N$3)*(Y22&lt;=$BU$36))))</f>
        <v>0</v>
      </c>
      <c r="BI22" s="83"/>
      <c r="BJ22" s="13" cm="1">
        <f t="array" ref="BJ22">IF($B$11="",ISERROR(MATCH(AA22,[1]Feiertage!$A$8:$A$19,0))*IF(OR(AA22&lt;$M$3,AA22&gt;$BU$36),0,INDEX($M$4:$N$10,WEEKDAY(AA22,2),(AA22&gt;=$M$3)*(AA22&lt;$N$3)+2*(AA22&gt;=$N$3)*(AA22&lt;=$BU$36))),ISERROR(MATCH(AA22,[1]Feiertage!$A$8:$A$19,0))*IF(OR(AA22&lt;$M$3,AA22&gt;$B$11),0,INDEX($M$4:$N$10,WEEKDAY(AA22,2),(AA22&gt;=$M$3)*(AA22&lt;$N$3)+2*(AA22&gt;=$N$3)*(AA22&lt;=$BU$36))))</f>
        <v>6</v>
      </c>
      <c r="BK22" s="83"/>
      <c r="BL22" s="13" cm="1">
        <f t="array" ref="BL22">IF($B$11="",ISERROR(MATCH(AC22,[1]Feiertage!$A$8:$A$19,0))*IF(OR(AC22&lt;$M$3,AC22&gt;$BU$36),0,INDEX($M$4:$N$10,WEEKDAY(AC22,2),(AC22&gt;=$M$3)*(AC22&lt;$N$3)+2*(AC22&gt;=$N$3)*(AC22&lt;=$BU$36))),ISERROR(MATCH(AC22,[1]Feiertage!$A$8:$A$19,0))*IF(OR(AC22&lt;$M$3,AC22&gt;$B$11),0,INDEX($M$4:$N$10,WEEKDAY(AC22,2),(AC22&gt;=$M$3)*(AC22&lt;$N$3)+2*(AC22&gt;=$N$3)*(AC22&lt;=$BU$36))))</f>
        <v>6</v>
      </c>
      <c r="BM22" s="83"/>
      <c r="BN22" s="13" cm="1">
        <f t="array" ref="BN22">IF($B$11="",ISERROR(MATCH(AE22,[1]Feiertage!$A$8:$A$19,0))*IF(OR(AE22&lt;$M$3,AE22&gt;$BU$36),0,INDEX($M$4:$N$10,WEEKDAY(AE22,2),(AE22&gt;=$M$3)*(AE22&lt;$N$3)+2*(AE22&gt;=$N$3)*(AE22&lt;=$BU$36))),ISERROR(MATCH(AE22,[1]Feiertage!$A$8:$A$19,0))*IF(OR(AE22&lt;$M$3,AE22&gt;$B$11),0,INDEX($M$4:$N$10,WEEKDAY(AE22,2),(AE22&gt;=$M$3)*(AE22&lt;$N$3)+2*(AE22&gt;=$N$3)*(AE22&lt;=$BU$36))))</f>
        <v>0</v>
      </c>
      <c r="BO22" s="83"/>
      <c r="BP22" s="13" cm="1">
        <f t="array" ref="BP22">IF($B$11="",ISERROR(MATCH(AG22,[1]Feiertage!$A$8:$A$19,0))*IF(OR(AG22&lt;$M$3,AG22&gt;$BU$36),0,INDEX($M$4:$N$10,WEEKDAY(AG22,2),(AG22&gt;=$M$3)*(AG22&lt;$N$3)+2*(AG22&gt;=$N$3)*(AG22&lt;=$BU$36))),ISERROR(MATCH(AG22,[1]Feiertage!$A$8:$A$19,0))*IF(OR(AG22&lt;$M$3,AG22&gt;$B$11),0,INDEX($M$4:$N$10,WEEKDAY(AG22,2),(AG22&gt;=$M$3)*(AG22&lt;$N$3)+2*(AG22&gt;=$N$3)*(AG22&lt;=$BU$36))))</f>
        <v>0</v>
      </c>
      <c r="BQ22" s="83"/>
      <c r="BR22" s="13" cm="1">
        <f t="array" ref="BR22">IF($B$11="",ISERROR(MATCH(AI22,[1]Feiertage!$A$8:$A$19,0))*IF(OR(AI22&lt;$M$3,AI22&gt;$BU$36),0,INDEX($M$4:$N$10,WEEKDAY(AI22,2),(AI22&gt;=$M$3)*(AI22&lt;$N$3)+2*(AI22&gt;=$N$3)*(AI22&lt;=$BU$36))),ISERROR(MATCH(AI22,[1]Feiertage!$A$8:$A$19,0))*IF(OR(AI22&lt;$M$3,AI22&gt;$B$11),0,INDEX($M$4:$N$10,WEEKDAY(AI22,2),(AI22&gt;=$M$3)*(AI22&lt;$N$3)+2*(AI22&gt;=$N$3)*(AI22&lt;=$BU$36))))</f>
        <v>0</v>
      </c>
      <c r="BS22" s="83"/>
      <c r="BT22" s="13" cm="1">
        <f t="array" ref="BT22">IF($B$11="",ISERROR(MATCH(AK22,[1]Feiertage!$A$8:$A$19,0))*IF(OR(AK22&lt;$M$3,AK22&gt;$BU$36),0,INDEX($M$4:$N$10,WEEKDAY(AK22,2),(AK22&gt;=$M$3)*(AK22&lt;$N$3)+2*(AK22&gt;=$N$3)*(AK22&lt;=$BU$36))),ISERROR(MATCH(AK22,[1]Feiertage!$A$8:$A$19,0))*IF(OR(AK22&lt;$M$3,AK22&gt;$B$11),0,INDEX($M$4:$N$10,WEEKDAY(AK22,2),(AK22&gt;=$M$3)*(AK22&lt;$N$3)+2*(AK22&gt;=$N$3)*(AK22&lt;=$BU$36))))</f>
        <v>0</v>
      </c>
      <c r="BU22" s="83"/>
      <c r="BV22" s="13" cm="1">
        <f t="array" ref="BV22">IF($B$11="",ISERROR(MATCH(AM22,[1]Feiertage!$A$8:$A$19,0))*IF(OR(AM22&lt;$M$3,AM22&gt;$BU$36),0,INDEX($M$4:$N$10,WEEKDAY(AM22,2),(AM22&gt;=$M$3)*(AM22&lt;$N$3)+2*(AM22&gt;=$N$3)*(AM22&lt;=$BU$36))),ISERROR(MATCH(AM22,[1]Feiertage!$A$8:$A$19,0))*IF(OR(AM22&lt;$M$3,AM22&gt;$B$11),0,INDEX($M$4:$N$10,WEEKDAY(AM22,2),(AM22&gt;=$M$3)*(AM22&lt;$N$3)+2*(AM22&gt;=$N$3)*(AM22&lt;=$BU$36))))</f>
        <v>0</v>
      </c>
      <c r="BW22" s="84"/>
      <c r="BZ22" s="162"/>
      <c r="CA22" s="13" cm="1">
        <f t="array" ref="CA22">IF($B$11="",ISERROR(MATCH(Q22,$AO$3:$AQ$3,0))*IF(OR(Q22&lt;$M$3,Q22&gt;$BU$36),0,INDEX($M$4:$N$10,WEEKDAY(Q22,2),(Q22&gt;=$M$3)*(Q22&lt;$N$3)+2*(Q22&gt;=$N$3)*(Q22&lt;=$BU$36))),ISERROR(MATCH(Q22,$AO$3:$AQ$3,0))*IF(OR(Q22&lt;$M$3,Q22&gt;$B$11),0,INDEX($M$4:$N$10,WEEKDAY(Q22,2),(Q22&gt;=$M$3)*(Q22&lt;$N$3)+2*(Q22&gt;=$N$3)*(Q22&lt;=$BU$36))))</f>
        <v>7</v>
      </c>
      <c r="CB22" s="83"/>
      <c r="CC22" s="13" cm="1">
        <f t="array" ref="CC22">IF($B$11="",ISERROR(MATCH(S22,$AO$3:$AQ$3,0))*IF(OR(S22&lt;$M$3,S22&gt;$BU$36),0,INDEX($M$4:$N$10,WEEKDAY(S22,2),(S22&gt;=$M$3)*(S22&lt;$N$3)+2*(S22&gt;=$N$3)*(S22&lt;=$BU$36))),ISERROR(MATCH(S22,$AO$3:$AQ$3,0))*IF(OR(S22&lt;$M$3,S22&gt;$B$11),0,INDEX($M$4:$N$10,WEEKDAY(S22,2),(S22&gt;=$M$3)*(S22&lt;$N$3)+2*(S22&gt;=$N$3)*(S22&lt;=$BU$36))))</f>
        <v>7</v>
      </c>
      <c r="CD22" s="83"/>
      <c r="CE22" s="13" cm="1">
        <f t="array" ref="CE22">IF($B$11="",ISERROR(MATCH(U22,$AO$3:$AQ$3,0))*IF(OR(U22&lt;$M$3,U22&gt;$BU$36),0,INDEX($M$4:$N$10,WEEKDAY(U22,2),(U22&gt;=$M$3)*(U22&lt;$N$3)+2*(U22&gt;=$N$3)*(U22&lt;=$BU$36))),ISERROR(MATCH(U22,$AO$3:$AQ$3,0))*IF(OR(U22&lt;$M$3,U22&gt;$B$11),0,INDEX($M$4:$N$10,WEEKDAY(U22,2),(U22&gt;=$M$3)*(U22&lt;$N$3)+2*(U22&gt;=$N$3)*(U22&lt;=$BU$36))))</f>
        <v>7</v>
      </c>
      <c r="CF22" s="83"/>
      <c r="CG22" s="13" cm="1">
        <f t="array" ref="CG22">IF($B$11="",ISERROR(MATCH(W22,$AO$3:$AQ$3,0))*IF(OR(W22&lt;$M$3,W22&gt;$BU$36),0,INDEX($M$4:$N$10,WEEKDAY(W22,2),(W22&gt;=$M$3)*(W22&lt;$N$3)+2*(W22&gt;=$N$3)*(W22&lt;=$BU$36))),ISERROR(MATCH(W22,$AO$3:$AQ$3,0))*IF(OR(W22&lt;$M$3,W22&gt;$B$11),0,INDEX($M$4:$N$10,WEEKDAY(W22,2),(W22&gt;=$M$3)*(W22&lt;$N$3)+2*(W22&gt;=$N$3)*(W22&lt;=$BU$36))))</f>
        <v>7</v>
      </c>
      <c r="CH22" s="83"/>
      <c r="CI22" s="13" cm="1">
        <f t="array" ref="CI22">IF($B$11="",ISERROR(MATCH(Y22,$AO$3:$AQ$3,0))*IF(OR(Y22&lt;$M$3,Y22&gt;$BU$36),0,INDEX($M$4:$N$10,WEEKDAY(Y22,2),(Y22&gt;=$M$3)*(Y22&lt;$N$3)+2*(Y22&gt;=$N$3)*(Y22&lt;=$BU$36))),ISERROR(MATCH(Y22,$AO$3:$AQ$3,0))*IF(OR(Y22&lt;$M$3,Y22&gt;$B$11),0,INDEX($M$4:$N$10,WEEKDAY(Y22,2),(Y22&gt;=$M$3)*(Y22&lt;$N$3)+2*(Y22&gt;=$N$3)*(Y22&lt;=$BU$36))))</f>
        <v>0</v>
      </c>
      <c r="CJ22" s="83"/>
      <c r="CK22" s="13" cm="1">
        <f t="array" ref="CK22">IF($B$11="",ISERROR(MATCH(AA22,$AO$3:$AQ$3,0))*IF(OR(AA22&lt;$M$3,AA22&gt;$BU$36),0,INDEX($M$4:$N$10,WEEKDAY(AA22,2),(AA22&gt;=$M$3)*(AA22&lt;$N$3)+2*(AA22&gt;=$N$3)*(AA22&lt;=$BU$36))),ISERROR(MATCH(AA22,$AO$3:$AQ$3,0))*IF(OR(AA22&lt;$M$3,AA22&gt;$B$11),0,INDEX($M$4:$N$10,WEEKDAY(AA22,2),(AA22&gt;=$M$3)*(AA22&lt;$N$3)+2*(AA22&gt;=$N$3)*(AA22&lt;=$BU$36))))</f>
        <v>6</v>
      </c>
      <c r="CL22" s="83"/>
      <c r="CM22" s="13" cm="1">
        <f t="array" ref="CM22">IF($B$11="",ISERROR(MATCH(AC22,$AO$3:$AQ$3,0))*IF(OR(AC22&lt;$M$3,AC22&gt;$BU$36),0,INDEX($M$4:$N$10,WEEKDAY(AC22,2),(AC22&gt;=$M$3)*(AC22&lt;$N$3)+2*(AC22&gt;=$N$3)*(AC22&lt;=$BU$36))),ISERROR(MATCH(AC22,$AO$3:$AQ$3,0))*IF(OR(AC22&lt;$M$3,AC22&gt;$B$11),0,INDEX($M$4:$N$10,WEEKDAY(AC22,2),(AC22&gt;=$M$3)*(AC22&lt;$N$3)+2*(AC22&gt;=$N$3)*(AC22&lt;=$BU$36))))</f>
        <v>6</v>
      </c>
      <c r="CN22" s="83"/>
      <c r="CO22" s="13" cm="1">
        <f t="array" ref="CO22">IF($B$11="",ISERROR(MATCH(AE22,$AO$3:$AQ$3,0))*IF(OR(AE22&lt;$M$3,AE22&gt;$BU$36),0,INDEX($M$4:$N$10,WEEKDAY(AE22,2),(AE22&gt;=$M$3)*(AE22&lt;$N$3)+2*(AE22&gt;=$N$3)*(AE22&lt;=$BU$36))),ISERROR(MATCH(AE22,$AO$3:$AQ$3,0))*IF(OR(AE22&lt;$M$3,AE22&gt;$B$11),0,INDEX($M$4:$N$10,WEEKDAY(AE22,2),(AE22&gt;=$M$3)*(AE22&lt;$N$3)+2*(AE22&gt;=$N$3)*(AE22&lt;=$BU$36))))</f>
        <v>0</v>
      </c>
      <c r="CP22" s="83"/>
      <c r="CQ22" s="13" cm="1">
        <f t="array" ref="CQ22">IF($B$11="",ISERROR(MATCH(AG22,$AO$3:$AQ$3,0))*IF(OR(AG22&lt;$M$3,AG22&gt;$BU$36),0,INDEX($M$4:$N$10,WEEKDAY(AG22,2),(AG22&gt;=$M$3)*(AG22&lt;$N$3)+2*(AG22&gt;=$N$3)*(AG22&lt;=$BU$36))),ISERROR(MATCH(AG22,$AO$3:$AQ$3,0))*IF(OR(AG22&lt;$M$3,AG22&gt;$B$11),0,INDEX($M$4:$N$10,WEEKDAY(AG22,2),(AG22&gt;=$M$3)*(AG22&lt;$N$3)+2*(AG22&gt;=$N$3)*(AG22&lt;=$BU$36))))</f>
        <v>0</v>
      </c>
      <c r="CR22" s="83"/>
      <c r="CS22" s="13" cm="1">
        <f t="array" ref="CS22">IF($B$11="",ISERROR(MATCH(AI22,$AO$3:$AQ$3,0))*IF(OR(AI22&lt;$M$3,AI22&gt;$BU$36),0,INDEX($M$4:$N$10,WEEKDAY(AI22,2),(AI22&gt;=$M$3)*(AI22&lt;$N$3)+2*(AI22&gt;=$N$3)*(AI22&lt;=$BU$36))),ISERROR(MATCH(AI22,$AO$3:$AQ$3,0))*IF(OR(AI22&lt;$M$3,AI22&gt;$BU$36),0,INDEX($M$4:$N$10,WEEKDAY(AI22,2),(AI22&gt;=$M$3)*(AI22&lt;$N$3)+2*(AI22&gt;=$N$3)*(AI22&lt;=$BU$36))))</f>
        <v>0</v>
      </c>
      <c r="CT22" s="83"/>
      <c r="CU22" s="13" cm="1">
        <f t="array" ref="CU22">IF($B$11="",ISERROR(MATCH(AK22,$AO$3:$AQ$3,0))*IF(OR(AK22&lt;$M$3,AK22&gt;$BU$36),0,INDEX($M$4:$N$10,WEEKDAY(AK22,2),(AK22&gt;=$M$3)*(AK22&lt;$N$3)+2*(AK22&gt;=$N$3)*(AK22&lt;=$BU$36))),ISERROR(MATCH(AK22,$AO$3:$AQ$3,0))*IF(OR(AK22&lt;$M$3,AK22&gt;$B$11),0,INDEX($M$4:$N$10,WEEKDAY(AK22,2),(AK22&gt;=$M$3)*(AK22&lt;$N$3)+2*(AK22&gt;=$N$3)*(AK22&lt;=$BU$36))))</f>
        <v>0</v>
      </c>
      <c r="CV22" s="83"/>
      <c r="CW22" s="13" cm="1">
        <f t="array" ref="CW22">IF($B$11="",ISERROR(MATCH(AM22,$AO$3:$AQ$3,0))*IF(OR(AM22&lt;$M$3,AM22&gt;$BU$36),0,INDEX($M$4:$N$10,WEEKDAY(AM22,2),(AM22&gt;=$M$3)*(AM22&lt;$N$3)+2*(AM22&gt;=$N$3)*(AM22&lt;=$BU$36))),ISERROR(MATCH(AM22,$AO$3:$AQ$3,0))*IF(OR(AM22&lt;$M$3,AM22&gt;$B$11),0,INDEX($M$4:$N$10,WEEKDAY(AM22,2),(AM22&gt;=$M$3)*(AM22&lt;$N$3)+2*(AM22&gt;=$N$3)*(AM22&lt;=$BU$36))))</f>
        <v>0</v>
      </c>
      <c r="CX22" s="84"/>
    </row>
    <row r="23" spans="1:102" ht="14.45" customHeight="1" x14ac:dyDescent="0.25">
      <c r="A23" s="29"/>
      <c r="B23" s="315"/>
      <c r="C23" s="316"/>
      <c r="D23" s="30" t="str" cm="1">
        <f t="array" ref="D23">IF($D$4="",IF(B23="","",SUMPRODUCT(($Q$2:$AM$32&gt;=A23)*($Q$2:$AM$32&lt;=B23)*($CA$2:$CW$32&gt;0))),IF(B23="","",SUMPRODUCT(($Q$2:$AM$32&gt;=A23)*($Q$2:$AM$32&lt;=B23)*($AZ$2:$BV$32&gt;0))))</f>
        <v/>
      </c>
      <c r="G23" s="312">
        <f>DATE($A$1,5,1)</f>
        <v>44682</v>
      </c>
      <c r="H23" s="313"/>
      <c r="I23" s="82">
        <f>COUNTIF($BH$2:$BH$32,"&gt;0")</f>
        <v>21</v>
      </c>
      <c r="J23" s="35">
        <f>IF($D$4="",SUM($CI$2:$CI$32),SUM($BH$2:$BH$32))</f>
        <v>147</v>
      </c>
      <c r="K23" s="34"/>
      <c r="L23" s="32"/>
      <c r="M23" s="36"/>
      <c r="N23" s="37">
        <f t="shared" ref="N23:N25" si="7">IF($D$4="",(MAX(MIN(EDATE(G23,1),$N$3)-MAX(G23,$M$3),0))/(EDATE(G23,1)-G23)*($D$6*$J23+$H$6)+MAX(MIN(EDATE(G23,1),$BU$36)-MAX(G23,$N$3),0)/(EDATE(G23,1)-G23)*($D$7*$J23+$H$7),(MAX(MIN(EDATE(G23,1),$N$3)-MAX(G23,$M$3),0))/(EDATE(G23,1)-G23)*($D$4+$H$4)+MAX(MIN(EDATE(G23,1),$BU$36)-MAX(G23,$N$3),0)/(EDATE(G23,1)-G23)*($D$5+$H$5))</f>
        <v>2100</v>
      </c>
      <c r="O23" s="76"/>
      <c r="P23" s="11">
        <f t="shared" si="1"/>
        <v>44583</v>
      </c>
      <c r="Q23" s="12">
        <f t="shared" si="5"/>
        <v>44583</v>
      </c>
      <c r="R23" s="11">
        <f t="shared" si="5"/>
        <v>44614</v>
      </c>
      <c r="S23" s="12">
        <f t="shared" si="4"/>
        <v>44614</v>
      </c>
      <c r="T23" s="11">
        <f t="shared" si="4"/>
        <v>44642</v>
      </c>
      <c r="U23" s="12">
        <f t="shared" si="4"/>
        <v>44642</v>
      </c>
      <c r="V23" s="11">
        <f t="shared" si="4"/>
        <v>44673</v>
      </c>
      <c r="W23" s="12">
        <f t="shared" si="4"/>
        <v>44673</v>
      </c>
      <c r="X23" s="11">
        <f t="shared" si="4"/>
        <v>44703</v>
      </c>
      <c r="Y23" s="12">
        <f t="shared" si="4"/>
        <v>44703</v>
      </c>
      <c r="Z23" s="11">
        <f t="shared" si="4"/>
        <v>44734</v>
      </c>
      <c r="AA23" s="12">
        <f t="shared" si="4"/>
        <v>44734</v>
      </c>
      <c r="AB23" s="11">
        <f t="shared" si="4"/>
        <v>44764</v>
      </c>
      <c r="AC23" s="12">
        <f t="shared" si="4"/>
        <v>44764</v>
      </c>
      <c r="AD23" s="11">
        <f t="shared" si="4"/>
        <v>44795</v>
      </c>
      <c r="AE23" s="12">
        <f t="shared" si="4"/>
        <v>44795</v>
      </c>
      <c r="AF23" s="11">
        <f t="shared" si="4"/>
        <v>44826</v>
      </c>
      <c r="AG23" s="12">
        <f t="shared" si="4"/>
        <v>44826</v>
      </c>
      <c r="AH23" s="11">
        <f t="shared" si="4"/>
        <v>44856</v>
      </c>
      <c r="AI23" s="12">
        <f t="shared" si="4"/>
        <v>44856</v>
      </c>
      <c r="AJ23" s="11">
        <f t="shared" si="4"/>
        <v>44887</v>
      </c>
      <c r="AK23" s="12">
        <f t="shared" si="4"/>
        <v>44887</v>
      </c>
      <c r="AL23" s="11">
        <f t="shared" si="4"/>
        <v>44917</v>
      </c>
      <c r="AM23" s="12">
        <f t="shared" si="4"/>
        <v>44917</v>
      </c>
      <c r="AY23" s="162"/>
      <c r="AZ23" s="13" cm="1">
        <f t="array" ref="AZ23">IF($B$11="",ISERROR(MATCH(Q23,[1]Feiertage!$A$8:$A$19,0))*IF(OR(Q23&lt;$M$3,Q23&gt;$BU$36),0,INDEX($M$4:$N$10,WEEKDAY(Q23,2),(Q23&gt;=$M$3)*(Q23&lt;$N$3)+2*(Q23&gt;=$N$3)*(Q23&lt;=$BU$36))),ISERROR(MATCH(Q23,[1]Feiertage!$A$8:$A$19,0))*IF(OR(Q23&lt;$M$3,Q23&gt;$B$11),0,INDEX($M$4:$N$10,WEEKDAY(Q23,2),(Q23&gt;=$M$3)*(Q23&lt;$N$3)+2*(Q23&gt;=$N$3)*(Q23&lt;=$BU$36))))</f>
        <v>0</v>
      </c>
      <c r="BA23" s="83"/>
      <c r="BB23" s="13" cm="1">
        <f t="array" ref="BB23">IF($B$11="",ISERROR(MATCH(S23,[1]Feiertage!$A$8:$A$19,0))*IF(OR(S23&lt;$M$3,S23&gt;$BU$36),0,INDEX($M$4:$N$10,WEEKDAY(S23,2),(S23&gt;=$M$3)*(S23&lt;$N$3)+2*(S23&gt;=$N$3)*(S23&lt;=$BU$36))),ISERROR(MATCH(S23,[1]Feiertage!$A$8:$A$19,0))*IF(OR(S23&lt;$M$3,S23&gt;$B$11),0,INDEX($M$4:$N$10,WEEKDAY(S23,2),(S23&gt;=$M$3)*(S23&lt;$N$3)+2*(S23&gt;=$N$3)*(S23&lt;=$BU$36))))</f>
        <v>7</v>
      </c>
      <c r="BC23" s="83"/>
      <c r="BD23" s="13" cm="1">
        <f t="array" ref="BD23">IF($B$11="",ISERROR(MATCH(U23,[1]Feiertage!$A$8:$A$19,0))*IF(OR(U23&lt;$M$3,U23&gt;$BU$36),0,INDEX($M$4:$N$10,WEEKDAY(U23,2),(U23&gt;=$M$3)*(U23&lt;$N$3)+2*(U23&gt;=$N$3)*(U23&lt;=$BU$36))),ISERROR(MATCH(U23,[1]Feiertage!$A$8:$A$19,0))*IF(OR(U23&lt;$M$3,U23&gt;$B$11),0,INDEX($M$4:$N$10,WEEKDAY(U23,2),(U23&gt;=$M$3)*(U23&lt;$N$3)+2*(U23&gt;=$N$3)*(U23&lt;=$BU$36))))</f>
        <v>7</v>
      </c>
      <c r="BE23" s="83"/>
      <c r="BF23" s="13" cm="1">
        <f t="array" ref="BF23">IF($B$11="",ISERROR(MATCH(W23,[1]Feiertage!$A$8:$A$19,0))*IF(OR(W23&lt;$M$3,W23&gt;$BU$36),0,INDEX($M$4:$N$10,WEEKDAY(W23,2),(W23&gt;=$M$3)*(W23&lt;$N$3)+2*(W23&gt;=$N$3)*(W23&lt;=$BU$36))),ISERROR(MATCH(W23,[1]Feiertage!$A$8:$A$19,0))*IF(OR(W23&lt;$M$3,W23&gt;$B$11),0,INDEX($M$4:$N$10,WEEKDAY(W23,2),(W23&gt;=$M$3)*(W23&lt;$N$3)+2*(W23&gt;=$N$3)*(W23&lt;=$BU$36))))</f>
        <v>7</v>
      </c>
      <c r="BG23" s="83"/>
      <c r="BH23" s="13" cm="1">
        <f t="array" ref="BH23">IF($B$11="",ISERROR(MATCH(Y23,[1]Feiertage!$A$8:$A$19,0))*IF(OR(Y23&lt;$M$3,Y23&gt;$BU$36),0,INDEX($M$4:$N$10,WEEKDAY(Y23,2),(Y23&gt;=$M$3)*(Y23&lt;$N$3)+2*(Y23&gt;=$N$3)*(Y23&lt;=$BU$36))),ISERROR(MATCH(Y23,[1]Feiertage!$A$8:$A$19,0))*IF(OR(Y23&lt;$M$3,Y23&gt;$B$11),0,INDEX($M$4:$N$10,WEEKDAY(Y23,2),(Y23&gt;=$M$3)*(Y23&lt;$N$3)+2*(Y23&gt;=$N$3)*(Y23&lt;=$BU$36))))</f>
        <v>0</v>
      </c>
      <c r="BI23" s="83"/>
      <c r="BJ23" s="13" cm="1">
        <f t="array" ref="BJ23">IF($B$11="",ISERROR(MATCH(AA23,[1]Feiertage!$A$8:$A$19,0))*IF(OR(AA23&lt;$M$3,AA23&gt;$BU$36),0,INDEX($M$4:$N$10,WEEKDAY(AA23,2),(AA23&gt;=$M$3)*(AA23&lt;$N$3)+2*(AA23&gt;=$N$3)*(AA23&lt;=$BU$36))),ISERROR(MATCH(AA23,[1]Feiertage!$A$8:$A$19,0))*IF(OR(AA23&lt;$M$3,AA23&gt;$B$11),0,INDEX($M$4:$N$10,WEEKDAY(AA23,2),(AA23&gt;=$M$3)*(AA23&lt;$N$3)+2*(AA23&gt;=$N$3)*(AA23&lt;=$BU$36))))</f>
        <v>6</v>
      </c>
      <c r="BK23" s="83"/>
      <c r="BL23" s="13" cm="1">
        <f t="array" ref="BL23">IF($B$11="",ISERROR(MATCH(AC23,[1]Feiertage!$A$8:$A$19,0))*IF(OR(AC23&lt;$M$3,AC23&gt;$BU$36),0,INDEX($M$4:$N$10,WEEKDAY(AC23,2),(AC23&gt;=$M$3)*(AC23&lt;$N$3)+2*(AC23&gt;=$N$3)*(AC23&lt;=$BU$36))),ISERROR(MATCH(AC23,[1]Feiertage!$A$8:$A$19,0))*IF(OR(AC23&lt;$M$3,AC23&gt;$B$11),0,INDEX($M$4:$N$10,WEEKDAY(AC23,2),(AC23&gt;=$M$3)*(AC23&lt;$N$3)+2*(AC23&gt;=$N$3)*(AC23&lt;=$BU$36))))</f>
        <v>6</v>
      </c>
      <c r="BM23" s="83"/>
      <c r="BN23" s="13" cm="1">
        <f t="array" ref="BN23">IF($B$11="",ISERROR(MATCH(AE23,[1]Feiertage!$A$8:$A$19,0))*IF(OR(AE23&lt;$M$3,AE23&gt;$BU$36),0,INDEX($M$4:$N$10,WEEKDAY(AE23,2),(AE23&gt;=$M$3)*(AE23&lt;$N$3)+2*(AE23&gt;=$N$3)*(AE23&lt;=$BU$36))),ISERROR(MATCH(AE23,[1]Feiertage!$A$8:$A$19,0))*IF(OR(AE23&lt;$M$3,AE23&gt;$B$11),0,INDEX($M$4:$N$10,WEEKDAY(AE23,2),(AE23&gt;=$M$3)*(AE23&lt;$N$3)+2*(AE23&gt;=$N$3)*(AE23&lt;=$BU$36))))</f>
        <v>0</v>
      </c>
      <c r="BO23" s="83"/>
      <c r="BP23" s="13" cm="1">
        <f t="array" ref="BP23">IF($B$11="",ISERROR(MATCH(AG23,[1]Feiertage!$A$8:$A$19,0))*IF(OR(AG23&lt;$M$3,AG23&gt;$BU$36),0,INDEX($M$4:$N$10,WEEKDAY(AG23,2),(AG23&gt;=$M$3)*(AG23&lt;$N$3)+2*(AG23&gt;=$N$3)*(AG23&lt;=$BU$36))),ISERROR(MATCH(AG23,[1]Feiertage!$A$8:$A$19,0))*IF(OR(AG23&lt;$M$3,AG23&gt;$B$11),0,INDEX($M$4:$N$10,WEEKDAY(AG23,2),(AG23&gt;=$M$3)*(AG23&lt;$N$3)+2*(AG23&gt;=$N$3)*(AG23&lt;=$BU$36))))</f>
        <v>0</v>
      </c>
      <c r="BQ23" s="83"/>
      <c r="BR23" s="13" cm="1">
        <f t="array" ref="BR23">IF($B$11="",ISERROR(MATCH(AI23,[1]Feiertage!$A$8:$A$19,0))*IF(OR(AI23&lt;$M$3,AI23&gt;$BU$36),0,INDEX($M$4:$N$10,WEEKDAY(AI23,2),(AI23&gt;=$M$3)*(AI23&lt;$N$3)+2*(AI23&gt;=$N$3)*(AI23&lt;=$BU$36))),ISERROR(MATCH(AI23,[1]Feiertage!$A$8:$A$19,0))*IF(OR(AI23&lt;$M$3,AI23&gt;$B$11),0,INDEX($M$4:$N$10,WEEKDAY(AI23,2),(AI23&gt;=$M$3)*(AI23&lt;$N$3)+2*(AI23&gt;=$N$3)*(AI23&lt;=$BU$36))))</f>
        <v>0</v>
      </c>
      <c r="BS23" s="83"/>
      <c r="BT23" s="13" cm="1">
        <f t="array" ref="BT23">IF($B$11="",ISERROR(MATCH(AK23,[1]Feiertage!$A$8:$A$19,0))*IF(OR(AK23&lt;$M$3,AK23&gt;$BU$36),0,INDEX($M$4:$N$10,WEEKDAY(AK23,2),(AK23&gt;=$M$3)*(AK23&lt;$N$3)+2*(AK23&gt;=$N$3)*(AK23&lt;=$BU$36))),ISERROR(MATCH(AK23,[1]Feiertage!$A$8:$A$19,0))*IF(OR(AK23&lt;$M$3,AK23&gt;$B$11),0,INDEX($M$4:$N$10,WEEKDAY(AK23,2),(AK23&gt;=$M$3)*(AK23&lt;$N$3)+2*(AK23&gt;=$N$3)*(AK23&lt;=$BU$36))))</f>
        <v>0</v>
      </c>
      <c r="BU23" s="83"/>
      <c r="BV23" s="13" cm="1">
        <f t="array" ref="BV23">IF($B$11="",ISERROR(MATCH(AM23,[1]Feiertage!$A$8:$A$19,0))*IF(OR(AM23&lt;$M$3,AM23&gt;$BU$36),0,INDEX($M$4:$N$10,WEEKDAY(AM23,2),(AM23&gt;=$M$3)*(AM23&lt;$N$3)+2*(AM23&gt;=$N$3)*(AM23&lt;=$BU$36))),ISERROR(MATCH(AM23,[1]Feiertage!$A$8:$A$19,0))*IF(OR(AM23&lt;$M$3,AM23&gt;$B$11),0,INDEX($M$4:$N$10,WEEKDAY(AM23,2),(AM23&gt;=$M$3)*(AM23&lt;$N$3)+2*(AM23&gt;=$N$3)*(AM23&lt;=$BU$36))))</f>
        <v>0</v>
      </c>
      <c r="BW23" s="84"/>
      <c r="BZ23" s="162"/>
      <c r="CA23" s="13" cm="1">
        <f t="array" ref="CA23">IF($B$11="",ISERROR(MATCH(Q23,$AO$3:$AQ$3,0))*IF(OR(Q23&lt;$M$3,Q23&gt;$BU$36),0,INDEX($M$4:$N$10,WEEKDAY(Q23,2),(Q23&gt;=$M$3)*(Q23&lt;$N$3)+2*(Q23&gt;=$N$3)*(Q23&lt;=$BU$36))),ISERROR(MATCH(Q23,$AO$3:$AQ$3,0))*IF(OR(Q23&lt;$M$3,Q23&gt;$B$11),0,INDEX($M$4:$N$10,WEEKDAY(Q23,2),(Q23&gt;=$M$3)*(Q23&lt;$N$3)+2*(Q23&gt;=$N$3)*(Q23&lt;=$BU$36))))</f>
        <v>0</v>
      </c>
      <c r="CB23" s="83"/>
      <c r="CC23" s="13" cm="1">
        <f t="array" ref="CC23">IF($B$11="",ISERROR(MATCH(S23,$AO$3:$AQ$3,0))*IF(OR(S23&lt;$M$3,S23&gt;$BU$36),0,INDEX($M$4:$N$10,WEEKDAY(S23,2),(S23&gt;=$M$3)*(S23&lt;$N$3)+2*(S23&gt;=$N$3)*(S23&lt;=$BU$36))),ISERROR(MATCH(S23,$AO$3:$AQ$3,0))*IF(OR(S23&lt;$M$3,S23&gt;$B$11),0,INDEX($M$4:$N$10,WEEKDAY(S23,2),(S23&gt;=$M$3)*(S23&lt;$N$3)+2*(S23&gt;=$N$3)*(S23&lt;=$BU$36))))</f>
        <v>7</v>
      </c>
      <c r="CD23" s="83"/>
      <c r="CE23" s="13" cm="1">
        <f t="array" ref="CE23">IF($B$11="",ISERROR(MATCH(U23,$AO$3:$AQ$3,0))*IF(OR(U23&lt;$M$3,U23&gt;$BU$36),0,INDEX($M$4:$N$10,WEEKDAY(U23,2),(U23&gt;=$M$3)*(U23&lt;$N$3)+2*(U23&gt;=$N$3)*(U23&lt;=$BU$36))),ISERROR(MATCH(U23,$AO$3:$AQ$3,0))*IF(OR(U23&lt;$M$3,U23&gt;$B$11),0,INDEX($M$4:$N$10,WEEKDAY(U23,2),(U23&gt;=$M$3)*(U23&lt;$N$3)+2*(U23&gt;=$N$3)*(U23&lt;=$BU$36))))</f>
        <v>7</v>
      </c>
      <c r="CF23" s="83"/>
      <c r="CG23" s="13" cm="1">
        <f t="array" ref="CG23">IF($B$11="",ISERROR(MATCH(W23,$AO$3:$AQ$3,0))*IF(OR(W23&lt;$M$3,W23&gt;$BU$36),0,INDEX($M$4:$N$10,WEEKDAY(W23,2),(W23&gt;=$M$3)*(W23&lt;$N$3)+2*(W23&gt;=$N$3)*(W23&lt;=$BU$36))),ISERROR(MATCH(W23,$AO$3:$AQ$3,0))*IF(OR(W23&lt;$M$3,W23&gt;$B$11),0,INDEX($M$4:$N$10,WEEKDAY(W23,2),(W23&gt;=$M$3)*(W23&lt;$N$3)+2*(W23&gt;=$N$3)*(W23&lt;=$BU$36))))</f>
        <v>7</v>
      </c>
      <c r="CH23" s="83"/>
      <c r="CI23" s="13" cm="1">
        <f t="array" ref="CI23">IF($B$11="",ISERROR(MATCH(Y23,$AO$3:$AQ$3,0))*IF(OR(Y23&lt;$M$3,Y23&gt;$BU$36),0,INDEX($M$4:$N$10,WEEKDAY(Y23,2),(Y23&gt;=$M$3)*(Y23&lt;$N$3)+2*(Y23&gt;=$N$3)*(Y23&lt;=$BU$36))),ISERROR(MATCH(Y23,$AO$3:$AQ$3,0))*IF(OR(Y23&lt;$M$3,Y23&gt;$B$11),0,INDEX($M$4:$N$10,WEEKDAY(Y23,2),(Y23&gt;=$M$3)*(Y23&lt;$N$3)+2*(Y23&gt;=$N$3)*(Y23&lt;=$BU$36))))</f>
        <v>0</v>
      </c>
      <c r="CJ23" s="83"/>
      <c r="CK23" s="13" cm="1">
        <f t="array" ref="CK23">IF($B$11="",ISERROR(MATCH(AA23,$AO$3:$AQ$3,0))*IF(OR(AA23&lt;$M$3,AA23&gt;$BU$36),0,INDEX($M$4:$N$10,WEEKDAY(AA23,2),(AA23&gt;=$M$3)*(AA23&lt;$N$3)+2*(AA23&gt;=$N$3)*(AA23&lt;=$BU$36))),ISERROR(MATCH(AA23,$AO$3:$AQ$3,0))*IF(OR(AA23&lt;$M$3,AA23&gt;$B$11),0,INDEX($M$4:$N$10,WEEKDAY(AA23,2),(AA23&gt;=$M$3)*(AA23&lt;$N$3)+2*(AA23&gt;=$N$3)*(AA23&lt;=$BU$36))))</f>
        <v>6</v>
      </c>
      <c r="CL23" s="83"/>
      <c r="CM23" s="13" cm="1">
        <f t="array" ref="CM23">IF($B$11="",ISERROR(MATCH(AC23,$AO$3:$AQ$3,0))*IF(OR(AC23&lt;$M$3,AC23&gt;$BU$36),0,INDEX($M$4:$N$10,WEEKDAY(AC23,2),(AC23&gt;=$M$3)*(AC23&lt;$N$3)+2*(AC23&gt;=$N$3)*(AC23&lt;=$BU$36))),ISERROR(MATCH(AC23,$AO$3:$AQ$3,0))*IF(OR(AC23&lt;$M$3,AC23&gt;$B$11),0,INDEX($M$4:$N$10,WEEKDAY(AC23,2),(AC23&gt;=$M$3)*(AC23&lt;$N$3)+2*(AC23&gt;=$N$3)*(AC23&lt;=$BU$36))))</f>
        <v>6</v>
      </c>
      <c r="CN23" s="83"/>
      <c r="CO23" s="13" cm="1">
        <f t="array" ref="CO23">IF($B$11="",ISERROR(MATCH(AE23,$AO$3:$AQ$3,0))*IF(OR(AE23&lt;$M$3,AE23&gt;$BU$36),0,INDEX($M$4:$N$10,WEEKDAY(AE23,2),(AE23&gt;=$M$3)*(AE23&lt;$N$3)+2*(AE23&gt;=$N$3)*(AE23&lt;=$BU$36))),ISERROR(MATCH(AE23,$AO$3:$AQ$3,0))*IF(OR(AE23&lt;$M$3,AE23&gt;$B$11),0,INDEX($M$4:$N$10,WEEKDAY(AE23,2),(AE23&gt;=$M$3)*(AE23&lt;$N$3)+2*(AE23&gt;=$N$3)*(AE23&lt;=$BU$36))))</f>
        <v>0</v>
      </c>
      <c r="CP23" s="83"/>
      <c r="CQ23" s="13" cm="1">
        <f t="array" ref="CQ23">IF($B$11="",ISERROR(MATCH(AG23,$AO$3:$AQ$3,0))*IF(OR(AG23&lt;$M$3,AG23&gt;$BU$36),0,INDEX($M$4:$N$10,WEEKDAY(AG23,2),(AG23&gt;=$M$3)*(AG23&lt;$N$3)+2*(AG23&gt;=$N$3)*(AG23&lt;=$BU$36))),ISERROR(MATCH(AG23,$AO$3:$AQ$3,0))*IF(OR(AG23&lt;$M$3,AG23&gt;$B$11),0,INDEX($M$4:$N$10,WEEKDAY(AG23,2),(AG23&gt;=$M$3)*(AG23&lt;$N$3)+2*(AG23&gt;=$N$3)*(AG23&lt;=$BU$36))))</f>
        <v>0</v>
      </c>
      <c r="CR23" s="83"/>
      <c r="CS23" s="13" cm="1">
        <f t="array" ref="CS23">IF($B$11="",ISERROR(MATCH(AI23,$AO$3:$AQ$3,0))*IF(OR(AI23&lt;$M$3,AI23&gt;$BU$36),0,INDEX($M$4:$N$10,WEEKDAY(AI23,2),(AI23&gt;=$M$3)*(AI23&lt;$N$3)+2*(AI23&gt;=$N$3)*(AI23&lt;=$BU$36))),ISERROR(MATCH(AI23,$AO$3:$AQ$3,0))*IF(OR(AI23&lt;$M$3,AI23&gt;$BU$36),0,INDEX($M$4:$N$10,WEEKDAY(AI23,2),(AI23&gt;=$M$3)*(AI23&lt;$N$3)+2*(AI23&gt;=$N$3)*(AI23&lt;=$BU$36))))</f>
        <v>0</v>
      </c>
      <c r="CT23" s="83"/>
      <c r="CU23" s="13" cm="1">
        <f t="array" ref="CU23">IF($B$11="",ISERROR(MATCH(AK23,$AO$3:$AQ$3,0))*IF(OR(AK23&lt;$M$3,AK23&gt;$BU$36),0,INDEX($M$4:$N$10,WEEKDAY(AK23,2),(AK23&gt;=$M$3)*(AK23&lt;$N$3)+2*(AK23&gt;=$N$3)*(AK23&lt;=$BU$36))),ISERROR(MATCH(AK23,$AO$3:$AQ$3,0))*IF(OR(AK23&lt;$M$3,AK23&gt;$B$11),0,INDEX($M$4:$N$10,WEEKDAY(AK23,2),(AK23&gt;=$M$3)*(AK23&lt;$N$3)+2*(AK23&gt;=$N$3)*(AK23&lt;=$BU$36))))</f>
        <v>0</v>
      </c>
      <c r="CV23" s="83"/>
      <c r="CW23" s="13" cm="1">
        <f t="array" ref="CW23">IF($B$11="",ISERROR(MATCH(AM23,$AO$3:$AQ$3,0))*IF(OR(AM23&lt;$M$3,AM23&gt;$BU$36),0,INDEX($M$4:$N$10,WEEKDAY(AM23,2),(AM23&gt;=$M$3)*(AM23&lt;$N$3)+2*(AM23&gt;=$N$3)*(AM23&lt;=$BU$36))),ISERROR(MATCH(AM23,$AO$3:$AQ$3,0))*IF(OR(AM23&lt;$M$3,AM23&gt;$B$11),0,INDEX($M$4:$N$10,WEEKDAY(AM23,2),(AM23&gt;=$M$3)*(AM23&lt;$N$3)+2*(AM23&gt;=$N$3)*(AM23&lt;=$BU$36))))</f>
        <v>0</v>
      </c>
      <c r="CX23" s="84"/>
    </row>
    <row r="24" spans="1:102" ht="14.45" customHeight="1" x14ac:dyDescent="0.25">
      <c r="A24" s="29"/>
      <c r="B24" s="315"/>
      <c r="C24" s="316"/>
      <c r="D24" s="30" t="str" cm="1">
        <f t="array" ref="D24">IF($D$4="",IF(B24="","",SUMPRODUCT(($Q$2:$AM$32&gt;=A24)*($Q$2:$AM$32&lt;=B24)*($CA$2:$CW$32&gt;0))),IF(B24="","",SUMPRODUCT(($Q$2:$AM$32&gt;=A24)*($Q$2:$AM$32&lt;=B24)*($AZ$2:$BV$32&gt;0))))</f>
        <v/>
      </c>
      <c r="G24" s="312">
        <f>DATE($A$1,6,1)</f>
        <v>44713</v>
      </c>
      <c r="H24" s="313"/>
      <c r="I24" s="82">
        <f>COUNTIF($BJ$2:$BJ$32,"&gt;0")</f>
        <v>21</v>
      </c>
      <c r="J24" s="35">
        <f>IF($D$4="",SUM($CK$2:$CK$32),SUM($BJ$2:$BJ$32))</f>
        <v>126</v>
      </c>
      <c r="K24" s="34"/>
      <c r="L24" s="32"/>
      <c r="M24" s="36"/>
      <c r="N24" s="37">
        <f t="shared" si="7"/>
        <v>1820</v>
      </c>
      <c r="O24" s="76"/>
      <c r="P24" s="11">
        <f t="shared" si="1"/>
        <v>44584</v>
      </c>
      <c r="Q24" s="12">
        <f t="shared" si="5"/>
        <v>44584</v>
      </c>
      <c r="R24" s="11">
        <f t="shared" si="5"/>
        <v>44615</v>
      </c>
      <c r="S24" s="12">
        <f t="shared" si="4"/>
        <v>44615</v>
      </c>
      <c r="T24" s="11">
        <f t="shared" si="4"/>
        <v>44643</v>
      </c>
      <c r="U24" s="12">
        <f t="shared" si="4"/>
        <v>44643</v>
      </c>
      <c r="V24" s="11">
        <f t="shared" si="4"/>
        <v>44674</v>
      </c>
      <c r="W24" s="12">
        <f t="shared" si="4"/>
        <v>44674</v>
      </c>
      <c r="X24" s="11">
        <f t="shared" si="4"/>
        <v>44704</v>
      </c>
      <c r="Y24" s="12">
        <f t="shared" si="4"/>
        <v>44704</v>
      </c>
      <c r="Z24" s="11">
        <f t="shared" si="4"/>
        <v>44735</v>
      </c>
      <c r="AA24" s="12">
        <f t="shared" si="4"/>
        <v>44735</v>
      </c>
      <c r="AB24" s="11">
        <f t="shared" si="4"/>
        <v>44765</v>
      </c>
      <c r="AC24" s="12">
        <f t="shared" si="4"/>
        <v>44765</v>
      </c>
      <c r="AD24" s="11">
        <f t="shared" si="4"/>
        <v>44796</v>
      </c>
      <c r="AE24" s="12">
        <f t="shared" si="4"/>
        <v>44796</v>
      </c>
      <c r="AF24" s="11">
        <f t="shared" si="4"/>
        <v>44827</v>
      </c>
      <c r="AG24" s="12">
        <f t="shared" si="4"/>
        <v>44827</v>
      </c>
      <c r="AH24" s="11">
        <f t="shared" si="4"/>
        <v>44857</v>
      </c>
      <c r="AI24" s="12">
        <f t="shared" si="4"/>
        <v>44857</v>
      </c>
      <c r="AJ24" s="11">
        <f t="shared" si="4"/>
        <v>44888</v>
      </c>
      <c r="AK24" s="12">
        <f t="shared" si="4"/>
        <v>44888</v>
      </c>
      <c r="AL24" s="11">
        <f t="shared" si="4"/>
        <v>44918</v>
      </c>
      <c r="AM24" s="12">
        <f t="shared" si="4"/>
        <v>44918</v>
      </c>
      <c r="AY24" s="162"/>
      <c r="AZ24" s="13" cm="1">
        <f t="array" ref="AZ24">IF($B$11="",ISERROR(MATCH(Q24,[1]Feiertage!$A$8:$A$19,0))*IF(OR(Q24&lt;$M$3,Q24&gt;$BU$36),0,INDEX($M$4:$N$10,WEEKDAY(Q24,2),(Q24&gt;=$M$3)*(Q24&lt;$N$3)+2*(Q24&gt;=$N$3)*(Q24&lt;=$BU$36))),ISERROR(MATCH(Q24,[1]Feiertage!$A$8:$A$19,0))*IF(OR(Q24&lt;$M$3,Q24&gt;$B$11),0,INDEX($M$4:$N$10,WEEKDAY(Q24,2),(Q24&gt;=$M$3)*(Q24&lt;$N$3)+2*(Q24&gt;=$N$3)*(Q24&lt;=$BU$36))))</f>
        <v>0</v>
      </c>
      <c r="BA24" s="83"/>
      <c r="BB24" s="13" cm="1">
        <f t="array" ref="BB24">IF($B$11="",ISERROR(MATCH(S24,[1]Feiertage!$A$8:$A$19,0))*IF(OR(S24&lt;$M$3,S24&gt;$BU$36),0,INDEX($M$4:$N$10,WEEKDAY(S24,2),(S24&gt;=$M$3)*(S24&lt;$N$3)+2*(S24&gt;=$N$3)*(S24&lt;=$BU$36))),ISERROR(MATCH(S24,[1]Feiertage!$A$8:$A$19,0))*IF(OR(S24&lt;$M$3,S24&gt;$B$11),0,INDEX($M$4:$N$10,WEEKDAY(S24,2),(S24&gt;=$M$3)*(S24&lt;$N$3)+2*(S24&gt;=$N$3)*(S24&lt;=$BU$36))))</f>
        <v>7</v>
      </c>
      <c r="BC24" s="83"/>
      <c r="BD24" s="13" cm="1">
        <f t="array" ref="BD24">IF($B$11="",ISERROR(MATCH(U24,[1]Feiertage!$A$8:$A$19,0))*IF(OR(U24&lt;$M$3,U24&gt;$BU$36),0,INDEX($M$4:$N$10,WEEKDAY(U24,2),(U24&gt;=$M$3)*(U24&lt;$N$3)+2*(U24&gt;=$N$3)*(U24&lt;=$BU$36))),ISERROR(MATCH(U24,[1]Feiertage!$A$8:$A$19,0))*IF(OR(U24&lt;$M$3,U24&gt;$B$11),0,INDEX($M$4:$N$10,WEEKDAY(U24,2),(U24&gt;=$M$3)*(U24&lt;$N$3)+2*(U24&gt;=$N$3)*(U24&lt;=$BU$36))))</f>
        <v>7</v>
      </c>
      <c r="BE24" s="83"/>
      <c r="BF24" s="13" cm="1">
        <f t="array" ref="BF24">IF($B$11="",ISERROR(MATCH(W24,[1]Feiertage!$A$8:$A$19,0))*IF(OR(W24&lt;$M$3,W24&gt;$BU$36),0,INDEX($M$4:$N$10,WEEKDAY(W24,2),(W24&gt;=$M$3)*(W24&lt;$N$3)+2*(W24&gt;=$N$3)*(W24&lt;=$BU$36))),ISERROR(MATCH(W24,[1]Feiertage!$A$8:$A$19,0))*IF(OR(W24&lt;$M$3,W24&gt;$B$11),0,INDEX($M$4:$N$10,WEEKDAY(W24,2),(W24&gt;=$M$3)*(W24&lt;$N$3)+2*(W24&gt;=$N$3)*(W24&lt;=$BU$36))))</f>
        <v>0</v>
      </c>
      <c r="BG24" s="83"/>
      <c r="BH24" s="13" cm="1">
        <f t="array" ref="BH24">IF($B$11="",ISERROR(MATCH(Y24,[1]Feiertage!$A$8:$A$19,0))*IF(OR(Y24&lt;$M$3,Y24&gt;$BU$36),0,INDEX($M$4:$N$10,WEEKDAY(Y24,2),(Y24&gt;=$M$3)*(Y24&lt;$N$3)+2*(Y24&gt;=$N$3)*(Y24&lt;=$BU$36))),ISERROR(MATCH(Y24,[1]Feiertage!$A$8:$A$19,0))*IF(OR(Y24&lt;$M$3,Y24&gt;$B$11),0,INDEX($M$4:$N$10,WEEKDAY(Y24,2),(Y24&gt;=$M$3)*(Y24&lt;$N$3)+2*(Y24&gt;=$N$3)*(Y24&lt;=$BU$36))))</f>
        <v>7</v>
      </c>
      <c r="BI24" s="83"/>
      <c r="BJ24" s="13" cm="1">
        <f t="array" ref="BJ24">IF($B$11="",ISERROR(MATCH(AA24,[1]Feiertage!$A$8:$A$19,0))*IF(OR(AA24&lt;$M$3,AA24&gt;$BU$36),0,INDEX($M$4:$N$10,WEEKDAY(AA24,2),(AA24&gt;=$M$3)*(AA24&lt;$N$3)+2*(AA24&gt;=$N$3)*(AA24&lt;=$BU$36))),ISERROR(MATCH(AA24,[1]Feiertage!$A$8:$A$19,0))*IF(OR(AA24&lt;$M$3,AA24&gt;$B$11),0,INDEX($M$4:$N$10,WEEKDAY(AA24,2),(AA24&gt;=$M$3)*(AA24&lt;$N$3)+2*(AA24&gt;=$N$3)*(AA24&lt;=$BU$36))))</f>
        <v>6</v>
      </c>
      <c r="BK24" s="83"/>
      <c r="BL24" s="13" cm="1">
        <f t="array" ref="BL24">IF($B$11="",ISERROR(MATCH(AC24,[1]Feiertage!$A$8:$A$19,0))*IF(OR(AC24&lt;$M$3,AC24&gt;$BU$36),0,INDEX($M$4:$N$10,WEEKDAY(AC24,2),(AC24&gt;=$M$3)*(AC24&lt;$N$3)+2*(AC24&gt;=$N$3)*(AC24&lt;=$BU$36))),ISERROR(MATCH(AC24,[1]Feiertage!$A$8:$A$19,0))*IF(OR(AC24&lt;$M$3,AC24&gt;$B$11),0,INDEX($M$4:$N$10,WEEKDAY(AC24,2),(AC24&gt;=$M$3)*(AC24&lt;$N$3)+2*(AC24&gt;=$N$3)*(AC24&lt;=$BU$36))))</f>
        <v>0</v>
      </c>
      <c r="BM24" s="83"/>
      <c r="BN24" s="13" cm="1">
        <f t="array" ref="BN24">IF($B$11="",ISERROR(MATCH(AE24,[1]Feiertage!$A$8:$A$19,0))*IF(OR(AE24&lt;$M$3,AE24&gt;$BU$36),0,INDEX($M$4:$N$10,WEEKDAY(AE24,2),(AE24&gt;=$M$3)*(AE24&lt;$N$3)+2*(AE24&gt;=$N$3)*(AE24&lt;=$BU$36))),ISERROR(MATCH(AE24,[1]Feiertage!$A$8:$A$19,0))*IF(OR(AE24&lt;$M$3,AE24&gt;$B$11),0,INDEX($M$4:$N$10,WEEKDAY(AE24,2),(AE24&gt;=$M$3)*(AE24&lt;$N$3)+2*(AE24&gt;=$N$3)*(AE24&lt;=$BU$36))))</f>
        <v>0</v>
      </c>
      <c r="BO24" s="83"/>
      <c r="BP24" s="13" cm="1">
        <f t="array" ref="BP24">IF($B$11="",ISERROR(MATCH(AG24,[1]Feiertage!$A$8:$A$19,0))*IF(OR(AG24&lt;$M$3,AG24&gt;$BU$36),0,INDEX($M$4:$N$10,WEEKDAY(AG24,2),(AG24&gt;=$M$3)*(AG24&lt;$N$3)+2*(AG24&gt;=$N$3)*(AG24&lt;=$BU$36))),ISERROR(MATCH(AG24,[1]Feiertage!$A$8:$A$19,0))*IF(OR(AG24&lt;$M$3,AG24&gt;$B$11),0,INDEX($M$4:$N$10,WEEKDAY(AG24,2),(AG24&gt;=$M$3)*(AG24&lt;$N$3)+2*(AG24&gt;=$N$3)*(AG24&lt;=$BU$36))))</f>
        <v>0</v>
      </c>
      <c r="BQ24" s="83"/>
      <c r="BR24" s="13" cm="1">
        <f t="array" ref="BR24">IF($B$11="",ISERROR(MATCH(AI24,[1]Feiertage!$A$8:$A$19,0))*IF(OR(AI24&lt;$M$3,AI24&gt;$BU$36),0,INDEX($M$4:$N$10,WEEKDAY(AI24,2),(AI24&gt;=$M$3)*(AI24&lt;$N$3)+2*(AI24&gt;=$N$3)*(AI24&lt;=$BU$36))),ISERROR(MATCH(AI24,[1]Feiertage!$A$8:$A$19,0))*IF(OR(AI24&lt;$M$3,AI24&gt;$B$11),0,INDEX($M$4:$N$10,WEEKDAY(AI24,2),(AI24&gt;=$M$3)*(AI24&lt;$N$3)+2*(AI24&gt;=$N$3)*(AI24&lt;=$BU$36))))</f>
        <v>0</v>
      </c>
      <c r="BS24" s="83"/>
      <c r="BT24" s="13" cm="1">
        <f t="array" ref="BT24">IF($B$11="",ISERROR(MATCH(AK24,[1]Feiertage!$A$8:$A$19,0))*IF(OR(AK24&lt;$M$3,AK24&gt;$BU$36),0,INDEX($M$4:$N$10,WEEKDAY(AK24,2),(AK24&gt;=$M$3)*(AK24&lt;$N$3)+2*(AK24&gt;=$N$3)*(AK24&lt;=$BU$36))),ISERROR(MATCH(AK24,[1]Feiertage!$A$8:$A$19,0))*IF(OR(AK24&lt;$M$3,AK24&gt;$B$11),0,INDEX($M$4:$N$10,WEEKDAY(AK24,2),(AK24&gt;=$M$3)*(AK24&lt;$N$3)+2*(AK24&gt;=$N$3)*(AK24&lt;=$BU$36))))</f>
        <v>0</v>
      </c>
      <c r="BU24" s="83"/>
      <c r="BV24" s="13" cm="1">
        <f t="array" ref="BV24">IF($B$11="",ISERROR(MATCH(AM24,[1]Feiertage!$A$8:$A$19,0))*IF(OR(AM24&lt;$M$3,AM24&gt;$BU$36),0,INDEX($M$4:$N$10,WEEKDAY(AM24,2),(AM24&gt;=$M$3)*(AM24&lt;$N$3)+2*(AM24&gt;=$N$3)*(AM24&lt;=$BU$36))),ISERROR(MATCH(AM24,[1]Feiertage!$A$8:$A$19,0))*IF(OR(AM24&lt;$M$3,AM24&gt;$B$11),0,INDEX($M$4:$N$10,WEEKDAY(AM24,2),(AM24&gt;=$M$3)*(AM24&lt;$N$3)+2*(AM24&gt;=$N$3)*(AM24&lt;=$BU$36))))</f>
        <v>0</v>
      </c>
      <c r="BW24" s="84"/>
      <c r="BZ24" s="162"/>
      <c r="CA24" s="13" cm="1">
        <f t="array" ref="CA24">IF($B$11="",ISERROR(MATCH(Q24,$AO$3:$AQ$3,0))*IF(OR(Q24&lt;$M$3,Q24&gt;$BU$36),0,INDEX($M$4:$N$10,WEEKDAY(Q24,2),(Q24&gt;=$M$3)*(Q24&lt;$N$3)+2*(Q24&gt;=$N$3)*(Q24&lt;=$BU$36))),ISERROR(MATCH(Q24,$AO$3:$AQ$3,0))*IF(OR(Q24&lt;$M$3,Q24&gt;$B$11),0,INDEX($M$4:$N$10,WEEKDAY(Q24,2),(Q24&gt;=$M$3)*(Q24&lt;$N$3)+2*(Q24&gt;=$N$3)*(Q24&lt;=$BU$36))))</f>
        <v>0</v>
      </c>
      <c r="CB24" s="83"/>
      <c r="CC24" s="13" cm="1">
        <f t="array" ref="CC24">IF($B$11="",ISERROR(MATCH(S24,$AO$3:$AQ$3,0))*IF(OR(S24&lt;$M$3,S24&gt;$BU$36),0,INDEX($M$4:$N$10,WEEKDAY(S24,2),(S24&gt;=$M$3)*(S24&lt;$N$3)+2*(S24&gt;=$N$3)*(S24&lt;=$BU$36))),ISERROR(MATCH(S24,$AO$3:$AQ$3,0))*IF(OR(S24&lt;$M$3,S24&gt;$B$11),0,INDEX($M$4:$N$10,WEEKDAY(S24,2),(S24&gt;=$M$3)*(S24&lt;$N$3)+2*(S24&gt;=$N$3)*(S24&lt;=$BU$36))))</f>
        <v>7</v>
      </c>
      <c r="CD24" s="83"/>
      <c r="CE24" s="13" cm="1">
        <f t="array" ref="CE24">IF($B$11="",ISERROR(MATCH(U24,$AO$3:$AQ$3,0))*IF(OR(U24&lt;$M$3,U24&gt;$BU$36),0,INDEX($M$4:$N$10,WEEKDAY(U24,2),(U24&gt;=$M$3)*(U24&lt;$N$3)+2*(U24&gt;=$N$3)*(U24&lt;=$BU$36))),ISERROR(MATCH(U24,$AO$3:$AQ$3,0))*IF(OR(U24&lt;$M$3,U24&gt;$B$11),0,INDEX($M$4:$N$10,WEEKDAY(U24,2),(U24&gt;=$M$3)*(U24&lt;$N$3)+2*(U24&gt;=$N$3)*(U24&lt;=$BU$36))))</f>
        <v>7</v>
      </c>
      <c r="CF24" s="83"/>
      <c r="CG24" s="13" cm="1">
        <f t="array" ref="CG24">IF($B$11="",ISERROR(MATCH(W24,$AO$3:$AQ$3,0))*IF(OR(W24&lt;$M$3,W24&gt;$BU$36),0,INDEX($M$4:$N$10,WEEKDAY(W24,2),(W24&gt;=$M$3)*(W24&lt;$N$3)+2*(W24&gt;=$N$3)*(W24&lt;=$BU$36))),ISERROR(MATCH(W24,$AO$3:$AQ$3,0))*IF(OR(W24&lt;$M$3,W24&gt;$B$11),0,INDEX($M$4:$N$10,WEEKDAY(W24,2),(W24&gt;=$M$3)*(W24&lt;$N$3)+2*(W24&gt;=$N$3)*(W24&lt;=$BU$36))))</f>
        <v>0</v>
      </c>
      <c r="CH24" s="83"/>
      <c r="CI24" s="13" cm="1">
        <f t="array" ref="CI24">IF($B$11="",ISERROR(MATCH(Y24,$AO$3:$AQ$3,0))*IF(OR(Y24&lt;$M$3,Y24&gt;$BU$36),0,INDEX($M$4:$N$10,WEEKDAY(Y24,2),(Y24&gt;=$M$3)*(Y24&lt;$N$3)+2*(Y24&gt;=$N$3)*(Y24&lt;=$BU$36))),ISERROR(MATCH(Y24,$AO$3:$AQ$3,0))*IF(OR(Y24&lt;$M$3,Y24&gt;$B$11),0,INDEX($M$4:$N$10,WEEKDAY(Y24,2),(Y24&gt;=$M$3)*(Y24&lt;$N$3)+2*(Y24&gt;=$N$3)*(Y24&lt;=$BU$36))))</f>
        <v>7</v>
      </c>
      <c r="CJ24" s="83"/>
      <c r="CK24" s="13" cm="1">
        <f t="array" ref="CK24">IF($B$11="",ISERROR(MATCH(AA24,$AO$3:$AQ$3,0))*IF(OR(AA24&lt;$M$3,AA24&gt;$BU$36),0,INDEX($M$4:$N$10,WEEKDAY(AA24,2),(AA24&gt;=$M$3)*(AA24&lt;$N$3)+2*(AA24&gt;=$N$3)*(AA24&lt;=$BU$36))),ISERROR(MATCH(AA24,$AO$3:$AQ$3,0))*IF(OR(AA24&lt;$M$3,AA24&gt;$B$11),0,INDEX($M$4:$N$10,WEEKDAY(AA24,2),(AA24&gt;=$M$3)*(AA24&lt;$N$3)+2*(AA24&gt;=$N$3)*(AA24&lt;=$BU$36))))</f>
        <v>6</v>
      </c>
      <c r="CL24" s="83"/>
      <c r="CM24" s="13" cm="1">
        <f t="array" ref="CM24">IF($B$11="",ISERROR(MATCH(AC24,$AO$3:$AQ$3,0))*IF(OR(AC24&lt;$M$3,AC24&gt;$BU$36),0,INDEX($M$4:$N$10,WEEKDAY(AC24,2),(AC24&gt;=$M$3)*(AC24&lt;$N$3)+2*(AC24&gt;=$N$3)*(AC24&lt;=$BU$36))),ISERROR(MATCH(AC24,$AO$3:$AQ$3,0))*IF(OR(AC24&lt;$M$3,AC24&gt;$B$11),0,INDEX($M$4:$N$10,WEEKDAY(AC24,2),(AC24&gt;=$M$3)*(AC24&lt;$N$3)+2*(AC24&gt;=$N$3)*(AC24&lt;=$BU$36))))</f>
        <v>0</v>
      </c>
      <c r="CN24" s="83"/>
      <c r="CO24" s="13" cm="1">
        <f t="array" ref="CO24">IF($B$11="",ISERROR(MATCH(AE24,$AO$3:$AQ$3,0))*IF(OR(AE24&lt;$M$3,AE24&gt;$BU$36),0,INDEX($M$4:$N$10,WEEKDAY(AE24,2),(AE24&gt;=$M$3)*(AE24&lt;$N$3)+2*(AE24&gt;=$N$3)*(AE24&lt;=$BU$36))),ISERROR(MATCH(AE24,$AO$3:$AQ$3,0))*IF(OR(AE24&lt;$M$3,AE24&gt;$B$11),0,INDEX($M$4:$N$10,WEEKDAY(AE24,2),(AE24&gt;=$M$3)*(AE24&lt;$N$3)+2*(AE24&gt;=$N$3)*(AE24&lt;=$BU$36))))</f>
        <v>0</v>
      </c>
      <c r="CP24" s="83"/>
      <c r="CQ24" s="13" cm="1">
        <f t="array" ref="CQ24">IF($B$11="",ISERROR(MATCH(AG24,$AO$3:$AQ$3,0))*IF(OR(AG24&lt;$M$3,AG24&gt;$BU$36),0,INDEX($M$4:$N$10,WEEKDAY(AG24,2),(AG24&gt;=$M$3)*(AG24&lt;$N$3)+2*(AG24&gt;=$N$3)*(AG24&lt;=$BU$36))),ISERROR(MATCH(AG24,$AO$3:$AQ$3,0))*IF(OR(AG24&lt;$M$3,AG24&gt;$B$11),0,INDEX($M$4:$N$10,WEEKDAY(AG24,2),(AG24&gt;=$M$3)*(AG24&lt;$N$3)+2*(AG24&gt;=$N$3)*(AG24&lt;=$BU$36))))</f>
        <v>0</v>
      </c>
      <c r="CR24" s="83"/>
      <c r="CS24" s="13" cm="1">
        <f t="array" ref="CS24">IF($B$11="",ISERROR(MATCH(AI24,$AO$3:$AQ$3,0))*IF(OR(AI24&lt;$M$3,AI24&gt;$BU$36),0,INDEX($M$4:$N$10,WEEKDAY(AI24,2),(AI24&gt;=$M$3)*(AI24&lt;$N$3)+2*(AI24&gt;=$N$3)*(AI24&lt;=$BU$36))),ISERROR(MATCH(AI24,$AO$3:$AQ$3,0))*IF(OR(AI24&lt;$M$3,AI24&gt;$BU$36),0,INDEX($M$4:$N$10,WEEKDAY(AI24,2),(AI24&gt;=$M$3)*(AI24&lt;$N$3)+2*(AI24&gt;=$N$3)*(AI24&lt;=$BU$36))))</f>
        <v>0</v>
      </c>
      <c r="CT24" s="83"/>
      <c r="CU24" s="13" cm="1">
        <f t="array" ref="CU24">IF($B$11="",ISERROR(MATCH(AK24,$AO$3:$AQ$3,0))*IF(OR(AK24&lt;$M$3,AK24&gt;$BU$36),0,INDEX($M$4:$N$10,WEEKDAY(AK24,2),(AK24&gt;=$M$3)*(AK24&lt;$N$3)+2*(AK24&gt;=$N$3)*(AK24&lt;=$BU$36))),ISERROR(MATCH(AK24,$AO$3:$AQ$3,0))*IF(OR(AK24&lt;$M$3,AK24&gt;$B$11),0,INDEX($M$4:$N$10,WEEKDAY(AK24,2),(AK24&gt;=$M$3)*(AK24&lt;$N$3)+2*(AK24&gt;=$N$3)*(AK24&lt;=$BU$36))))</f>
        <v>0</v>
      </c>
      <c r="CV24" s="83"/>
      <c r="CW24" s="13" cm="1">
        <f t="array" ref="CW24">IF($B$11="",ISERROR(MATCH(AM24,$AO$3:$AQ$3,0))*IF(OR(AM24&lt;$M$3,AM24&gt;$BU$36),0,INDEX($M$4:$N$10,WEEKDAY(AM24,2),(AM24&gt;=$M$3)*(AM24&lt;$N$3)+2*(AM24&gt;=$N$3)*(AM24&lt;=$BU$36))),ISERROR(MATCH(AM24,$AO$3:$AQ$3,0))*IF(OR(AM24&lt;$M$3,AM24&gt;$B$11),0,INDEX($M$4:$N$10,WEEKDAY(AM24,2),(AM24&gt;=$M$3)*(AM24&lt;$N$3)+2*(AM24&gt;=$N$3)*(AM24&lt;=$BU$36))))</f>
        <v>0</v>
      </c>
      <c r="CX24" s="84"/>
    </row>
    <row r="25" spans="1:102" ht="14.45" customHeight="1" x14ac:dyDescent="0.25">
      <c r="A25" s="29"/>
      <c r="B25" s="315"/>
      <c r="C25" s="316"/>
      <c r="D25" s="30" t="str" cm="1">
        <f t="array" ref="D25">IF($D$4="",IF(B25="","",SUMPRODUCT(($Q$2:$AM$32&gt;=A25)*($Q$2:$AM$32&lt;=B25)*($CA$2:$CW$32&gt;0))),IF(B25="","",SUMPRODUCT(($Q$2:$AM$32&gt;=A25)*($Q$2:$AM$32&lt;=B25)*($AZ$2:$BV$32&gt;0))))</f>
        <v/>
      </c>
      <c r="G25" s="312">
        <f>DATE($A$1,7,1)</f>
        <v>44743</v>
      </c>
      <c r="H25" s="313"/>
      <c r="I25" s="82">
        <f>COUNTIF($BL$2:$BL$32,"&gt;0")</f>
        <v>21</v>
      </c>
      <c r="J25" s="35">
        <f>IF($D$4="",SUM($CM$2:$CM$32),SUM($BL$2:$BL$32))</f>
        <v>126</v>
      </c>
      <c r="K25" s="34"/>
      <c r="L25" s="32"/>
      <c r="M25" s="36"/>
      <c r="N25" s="37">
        <f t="shared" si="7"/>
        <v>1820</v>
      </c>
      <c r="O25" s="76"/>
      <c r="P25" s="11">
        <f t="shared" si="1"/>
        <v>44585</v>
      </c>
      <c r="Q25" s="12">
        <f t="shared" si="5"/>
        <v>44585</v>
      </c>
      <c r="R25" s="11">
        <f t="shared" si="5"/>
        <v>44616</v>
      </c>
      <c r="S25" s="12">
        <f t="shared" si="4"/>
        <v>44616</v>
      </c>
      <c r="T25" s="11">
        <f t="shared" si="4"/>
        <v>44644</v>
      </c>
      <c r="U25" s="12">
        <f t="shared" si="4"/>
        <v>44644</v>
      </c>
      <c r="V25" s="11">
        <f t="shared" si="4"/>
        <v>44675</v>
      </c>
      <c r="W25" s="12">
        <f t="shared" si="4"/>
        <v>44675</v>
      </c>
      <c r="X25" s="11">
        <f t="shared" si="4"/>
        <v>44705</v>
      </c>
      <c r="Y25" s="12">
        <f t="shared" si="4"/>
        <v>44705</v>
      </c>
      <c r="Z25" s="11">
        <f t="shared" si="4"/>
        <v>44736</v>
      </c>
      <c r="AA25" s="12">
        <f t="shared" si="4"/>
        <v>44736</v>
      </c>
      <c r="AB25" s="11">
        <f t="shared" si="4"/>
        <v>44766</v>
      </c>
      <c r="AC25" s="12">
        <f t="shared" si="4"/>
        <v>44766</v>
      </c>
      <c r="AD25" s="11">
        <f t="shared" si="4"/>
        <v>44797</v>
      </c>
      <c r="AE25" s="12">
        <f t="shared" si="4"/>
        <v>44797</v>
      </c>
      <c r="AF25" s="11">
        <f t="shared" si="4"/>
        <v>44828</v>
      </c>
      <c r="AG25" s="12">
        <f t="shared" si="4"/>
        <v>44828</v>
      </c>
      <c r="AH25" s="11">
        <f t="shared" si="4"/>
        <v>44858</v>
      </c>
      <c r="AI25" s="12">
        <f t="shared" si="4"/>
        <v>44858</v>
      </c>
      <c r="AJ25" s="11">
        <f t="shared" si="4"/>
        <v>44889</v>
      </c>
      <c r="AK25" s="12">
        <f t="shared" si="4"/>
        <v>44889</v>
      </c>
      <c r="AL25" s="11">
        <f t="shared" si="4"/>
        <v>44919</v>
      </c>
      <c r="AM25" s="12">
        <f t="shared" si="4"/>
        <v>44919</v>
      </c>
      <c r="AY25" s="162"/>
      <c r="AZ25" s="13" cm="1">
        <f t="array" ref="AZ25">IF($B$11="",ISERROR(MATCH(Q25,[1]Feiertage!$A$8:$A$19,0))*IF(OR(Q25&lt;$M$3,Q25&gt;$BU$36),0,INDEX($M$4:$N$10,WEEKDAY(Q25,2),(Q25&gt;=$M$3)*(Q25&lt;$N$3)+2*(Q25&gt;=$N$3)*(Q25&lt;=$BU$36))),ISERROR(MATCH(Q25,[1]Feiertage!$A$8:$A$19,0))*IF(OR(Q25&lt;$M$3,Q25&gt;$B$11),0,INDEX($M$4:$N$10,WEEKDAY(Q25,2),(Q25&gt;=$M$3)*(Q25&lt;$N$3)+2*(Q25&gt;=$N$3)*(Q25&lt;=$BU$36))))</f>
        <v>7</v>
      </c>
      <c r="BA25" s="83"/>
      <c r="BB25" s="13" cm="1">
        <f t="array" ref="BB25">IF($B$11="",ISERROR(MATCH(S25,[1]Feiertage!$A$8:$A$19,0))*IF(OR(S25&lt;$M$3,S25&gt;$BU$36),0,INDEX($M$4:$N$10,WEEKDAY(S25,2),(S25&gt;=$M$3)*(S25&lt;$N$3)+2*(S25&gt;=$N$3)*(S25&lt;=$BU$36))),ISERROR(MATCH(S25,[1]Feiertage!$A$8:$A$19,0))*IF(OR(S25&lt;$M$3,S25&gt;$B$11),0,INDEX($M$4:$N$10,WEEKDAY(S25,2),(S25&gt;=$M$3)*(S25&lt;$N$3)+2*(S25&gt;=$N$3)*(S25&lt;=$BU$36))))</f>
        <v>7</v>
      </c>
      <c r="BC25" s="83"/>
      <c r="BD25" s="13" cm="1">
        <f t="array" ref="BD25">IF($B$11="",ISERROR(MATCH(U25,[1]Feiertage!$A$8:$A$19,0))*IF(OR(U25&lt;$M$3,U25&gt;$BU$36),0,INDEX($M$4:$N$10,WEEKDAY(U25,2),(U25&gt;=$M$3)*(U25&lt;$N$3)+2*(U25&gt;=$N$3)*(U25&lt;=$BU$36))),ISERROR(MATCH(U25,[1]Feiertage!$A$8:$A$19,0))*IF(OR(U25&lt;$M$3,U25&gt;$B$11),0,INDEX($M$4:$N$10,WEEKDAY(U25,2),(U25&gt;=$M$3)*(U25&lt;$N$3)+2*(U25&gt;=$N$3)*(U25&lt;=$BU$36))))</f>
        <v>7</v>
      </c>
      <c r="BE25" s="83"/>
      <c r="BF25" s="13" cm="1">
        <f t="array" ref="BF25">IF($B$11="",ISERROR(MATCH(W25,[1]Feiertage!$A$8:$A$19,0))*IF(OR(W25&lt;$M$3,W25&gt;$BU$36),0,INDEX($M$4:$N$10,WEEKDAY(W25,2),(W25&gt;=$M$3)*(W25&lt;$N$3)+2*(W25&gt;=$N$3)*(W25&lt;=$BU$36))),ISERROR(MATCH(W25,[1]Feiertage!$A$8:$A$19,0))*IF(OR(W25&lt;$M$3,W25&gt;$B$11),0,INDEX($M$4:$N$10,WEEKDAY(W25,2),(W25&gt;=$M$3)*(W25&lt;$N$3)+2*(W25&gt;=$N$3)*(W25&lt;=$BU$36))))</f>
        <v>0</v>
      </c>
      <c r="BG25" s="83"/>
      <c r="BH25" s="13" cm="1">
        <f t="array" ref="BH25">IF($B$11="",ISERROR(MATCH(Y25,[1]Feiertage!$A$8:$A$19,0))*IF(OR(Y25&lt;$M$3,Y25&gt;$BU$36),0,INDEX($M$4:$N$10,WEEKDAY(Y25,2),(Y25&gt;=$M$3)*(Y25&lt;$N$3)+2*(Y25&gt;=$N$3)*(Y25&lt;=$BU$36))),ISERROR(MATCH(Y25,[1]Feiertage!$A$8:$A$19,0))*IF(OR(Y25&lt;$M$3,Y25&gt;$B$11),0,INDEX($M$4:$N$10,WEEKDAY(Y25,2),(Y25&gt;=$M$3)*(Y25&lt;$N$3)+2*(Y25&gt;=$N$3)*(Y25&lt;=$BU$36))))</f>
        <v>7</v>
      </c>
      <c r="BI25" s="83"/>
      <c r="BJ25" s="13" cm="1">
        <f t="array" ref="BJ25">IF($B$11="",ISERROR(MATCH(AA25,[1]Feiertage!$A$8:$A$19,0))*IF(OR(AA25&lt;$M$3,AA25&gt;$BU$36),0,INDEX($M$4:$N$10,WEEKDAY(AA25,2),(AA25&gt;=$M$3)*(AA25&lt;$N$3)+2*(AA25&gt;=$N$3)*(AA25&lt;=$BU$36))),ISERROR(MATCH(AA25,[1]Feiertage!$A$8:$A$19,0))*IF(OR(AA25&lt;$M$3,AA25&gt;$B$11),0,INDEX($M$4:$N$10,WEEKDAY(AA25,2),(AA25&gt;=$M$3)*(AA25&lt;$N$3)+2*(AA25&gt;=$N$3)*(AA25&lt;=$BU$36))))</f>
        <v>6</v>
      </c>
      <c r="BK25" s="83"/>
      <c r="BL25" s="13" cm="1">
        <f t="array" ref="BL25">IF($B$11="",ISERROR(MATCH(AC25,[1]Feiertage!$A$8:$A$19,0))*IF(OR(AC25&lt;$M$3,AC25&gt;$BU$36),0,INDEX($M$4:$N$10,WEEKDAY(AC25,2),(AC25&gt;=$M$3)*(AC25&lt;$N$3)+2*(AC25&gt;=$N$3)*(AC25&lt;=$BU$36))),ISERROR(MATCH(AC25,[1]Feiertage!$A$8:$A$19,0))*IF(OR(AC25&lt;$M$3,AC25&gt;$B$11),0,INDEX($M$4:$N$10,WEEKDAY(AC25,2),(AC25&gt;=$M$3)*(AC25&lt;$N$3)+2*(AC25&gt;=$N$3)*(AC25&lt;=$BU$36))))</f>
        <v>0</v>
      </c>
      <c r="BM25" s="83"/>
      <c r="BN25" s="13" cm="1">
        <f t="array" ref="BN25">IF($B$11="",ISERROR(MATCH(AE25,[1]Feiertage!$A$8:$A$19,0))*IF(OR(AE25&lt;$M$3,AE25&gt;$BU$36),0,INDEX($M$4:$N$10,WEEKDAY(AE25,2),(AE25&gt;=$M$3)*(AE25&lt;$N$3)+2*(AE25&gt;=$N$3)*(AE25&lt;=$BU$36))),ISERROR(MATCH(AE25,[1]Feiertage!$A$8:$A$19,0))*IF(OR(AE25&lt;$M$3,AE25&gt;$B$11),0,INDEX($M$4:$N$10,WEEKDAY(AE25,2),(AE25&gt;=$M$3)*(AE25&lt;$N$3)+2*(AE25&gt;=$N$3)*(AE25&lt;=$BU$36))))</f>
        <v>0</v>
      </c>
      <c r="BO25" s="83"/>
      <c r="BP25" s="13" cm="1">
        <f t="array" ref="BP25">IF($B$11="",ISERROR(MATCH(AG25,[1]Feiertage!$A$8:$A$19,0))*IF(OR(AG25&lt;$M$3,AG25&gt;$BU$36),0,INDEX($M$4:$N$10,WEEKDAY(AG25,2),(AG25&gt;=$M$3)*(AG25&lt;$N$3)+2*(AG25&gt;=$N$3)*(AG25&lt;=$BU$36))),ISERROR(MATCH(AG25,[1]Feiertage!$A$8:$A$19,0))*IF(OR(AG25&lt;$M$3,AG25&gt;$B$11),0,INDEX($M$4:$N$10,WEEKDAY(AG25,2),(AG25&gt;=$M$3)*(AG25&lt;$N$3)+2*(AG25&gt;=$N$3)*(AG25&lt;=$BU$36))))</f>
        <v>0</v>
      </c>
      <c r="BQ25" s="83"/>
      <c r="BR25" s="13" cm="1">
        <f t="array" ref="BR25">IF($B$11="",ISERROR(MATCH(AI25,[1]Feiertage!$A$8:$A$19,0))*IF(OR(AI25&lt;$M$3,AI25&gt;$BU$36),0,INDEX($M$4:$N$10,WEEKDAY(AI25,2),(AI25&gt;=$M$3)*(AI25&lt;$N$3)+2*(AI25&gt;=$N$3)*(AI25&lt;=$BU$36))),ISERROR(MATCH(AI25,[1]Feiertage!$A$8:$A$19,0))*IF(OR(AI25&lt;$M$3,AI25&gt;$B$11),0,INDEX($M$4:$N$10,WEEKDAY(AI25,2),(AI25&gt;=$M$3)*(AI25&lt;$N$3)+2*(AI25&gt;=$N$3)*(AI25&lt;=$BU$36))))</f>
        <v>0</v>
      </c>
      <c r="BS25" s="83"/>
      <c r="BT25" s="13" cm="1">
        <f t="array" ref="BT25">IF($B$11="",ISERROR(MATCH(AK25,[1]Feiertage!$A$8:$A$19,0))*IF(OR(AK25&lt;$M$3,AK25&gt;$BU$36),0,INDEX($M$4:$N$10,WEEKDAY(AK25,2),(AK25&gt;=$M$3)*(AK25&lt;$N$3)+2*(AK25&gt;=$N$3)*(AK25&lt;=$BU$36))),ISERROR(MATCH(AK25,[1]Feiertage!$A$8:$A$19,0))*IF(OR(AK25&lt;$M$3,AK25&gt;$B$11),0,INDEX($M$4:$N$10,WEEKDAY(AK25,2),(AK25&gt;=$M$3)*(AK25&lt;$N$3)+2*(AK25&gt;=$N$3)*(AK25&lt;=$BU$36))))</f>
        <v>0</v>
      </c>
      <c r="BU25" s="83"/>
      <c r="BV25" s="13" cm="1">
        <f t="array" ref="BV25">IF($B$11="",ISERROR(MATCH(AM25,[1]Feiertage!$A$8:$A$19,0))*IF(OR(AM25&lt;$M$3,AM25&gt;$BU$36),0,INDEX($M$4:$N$10,WEEKDAY(AM25,2),(AM25&gt;=$M$3)*(AM25&lt;$N$3)+2*(AM25&gt;=$N$3)*(AM25&lt;=$BU$36))),ISERROR(MATCH(AM25,[1]Feiertage!$A$8:$A$19,0))*IF(OR(AM25&lt;$M$3,AM25&gt;$B$11),0,INDEX($M$4:$N$10,WEEKDAY(AM25,2),(AM25&gt;=$M$3)*(AM25&lt;$N$3)+2*(AM25&gt;=$N$3)*(AM25&lt;=$BU$36))))</f>
        <v>0</v>
      </c>
      <c r="BW25" s="84"/>
      <c r="BZ25" s="162"/>
      <c r="CA25" s="13" cm="1">
        <f t="array" ref="CA25">IF($B$11="",ISERROR(MATCH(Q25,$AO$3:$AQ$3,0))*IF(OR(Q25&lt;$M$3,Q25&gt;$BU$36),0,INDEX($M$4:$N$10,WEEKDAY(Q25,2),(Q25&gt;=$M$3)*(Q25&lt;$N$3)+2*(Q25&gt;=$N$3)*(Q25&lt;=$BU$36))),ISERROR(MATCH(Q25,$AO$3:$AQ$3,0))*IF(OR(Q25&lt;$M$3,Q25&gt;$B$11),0,INDEX($M$4:$N$10,WEEKDAY(Q25,2),(Q25&gt;=$M$3)*(Q25&lt;$N$3)+2*(Q25&gt;=$N$3)*(Q25&lt;=$BU$36))))</f>
        <v>7</v>
      </c>
      <c r="CB25" s="83"/>
      <c r="CC25" s="13" cm="1">
        <f t="array" ref="CC25">IF($B$11="",ISERROR(MATCH(S25,$AO$3:$AQ$3,0))*IF(OR(S25&lt;$M$3,S25&gt;$BU$36),0,INDEX($M$4:$N$10,WEEKDAY(S25,2),(S25&gt;=$M$3)*(S25&lt;$N$3)+2*(S25&gt;=$N$3)*(S25&lt;=$BU$36))),ISERROR(MATCH(S25,$AO$3:$AQ$3,0))*IF(OR(S25&lt;$M$3,S25&gt;$B$11),0,INDEX($M$4:$N$10,WEEKDAY(S25,2),(S25&gt;=$M$3)*(S25&lt;$N$3)+2*(S25&gt;=$N$3)*(S25&lt;=$BU$36))))</f>
        <v>7</v>
      </c>
      <c r="CD25" s="83"/>
      <c r="CE25" s="13" cm="1">
        <f t="array" ref="CE25">IF($B$11="",ISERROR(MATCH(U25,$AO$3:$AQ$3,0))*IF(OR(U25&lt;$M$3,U25&gt;$BU$36),0,INDEX($M$4:$N$10,WEEKDAY(U25,2),(U25&gt;=$M$3)*(U25&lt;$N$3)+2*(U25&gt;=$N$3)*(U25&lt;=$BU$36))),ISERROR(MATCH(U25,$AO$3:$AQ$3,0))*IF(OR(U25&lt;$M$3,U25&gt;$B$11),0,INDEX($M$4:$N$10,WEEKDAY(U25,2),(U25&gt;=$M$3)*(U25&lt;$N$3)+2*(U25&gt;=$N$3)*(U25&lt;=$BU$36))))</f>
        <v>7</v>
      </c>
      <c r="CF25" s="83"/>
      <c r="CG25" s="13" cm="1">
        <f t="array" ref="CG25">IF($B$11="",ISERROR(MATCH(W25,$AO$3:$AQ$3,0))*IF(OR(W25&lt;$M$3,W25&gt;$BU$36),0,INDEX($M$4:$N$10,WEEKDAY(W25,2),(W25&gt;=$M$3)*(W25&lt;$N$3)+2*(W25&gt;=$N$3)*(W25&lt;=$BU$36))),ISERROR(MATCH(W25,$AO$3:$AQ$3,0))*IF(OR(W25&lt;$M$3,W25&gt;$B$11),0,INDEX($M$4:$N$10,WEEKDAY(W25,2),(W25&gt;=$M$3)*(W25&lt;$N$3)+2*(W25&gt;=$N$3)*(W25&lt;=$BU$36))))</f>
        <v>0</v>
      </c>
      <c r="CH25" s="83"/>
      <c r="CI25" s="13" cm="1">
        <f t="array" ref="CI25">IF($B$11="",ISERROR(MATCH(Y25,$AO$3:$AQ$3,0))*IF(OR(Y25&lt;$M$3,Y25&gt;$BU$36),0,INDEX($M$4:$N$10,WEEKDAY(Y25,2),(Y25&gt;=$M$3)*(Y25&lt;$N$3)+2*(Y25&gt;=$N$3)*(Y25&lt;=$BU$36))),ISERROR(MATCH(Y25,$AO$3:$AQ$3,0))*IF(OR(Y25&lt;$M$3,Y25&gt;$B$11),0,INDEX($M$4:$N$10,WEEKDAY(Y25,2),(Y25&gt;=$M$3)*(Y25&lt;$N$3)+2*(Y25&gt;=$N$3)*(Y25&lt;=$BU$36))))</f>
        <v>7</v>
      </c>
      <c r="CJ25" s="83"/>
      <c r="CK25" s="13" cm="1">
        <f t="array" ref="CK25">IF($B$11="",ISERROR(MATCH(AA25,$AO$3:$AQ$3,0))*IF(OR(AA25&lt;$M$3,AA25&gt;$BU$36),0,INDEX($M$4:$N$10,WEEKDAY(AA25,2),(AA25&gt;=$M$3)*(AA25&lt;$N$3)+2*(AA25&gt;=$N$3)*(AA25&lt;=$BU$36))),ISERROR(MATCH(AA25,$AO$3:$AQ$3,0))*IF(OR(AA25&lt;$M$3,AA25&gt;$B$11),0,INDEX($M$4:$N$10,WEEKDAY(AA25,2),(AA25&gt;=$M$3)*(AA25&lt;$N$3)+2*(AA25&gt;=$N$3)*(AA25&lt;=$BU$36))))</f>
        <v>6</v>
      </c>
      <c r="CL25" s="83"/>
      <c r="CM25" s="13" cm="1">
        <f t="array" ref="CM25">IF($B$11="",ISERROR(MATCH(AC25,$AO$3:$AQ$3,0))*IF(OR(AC25&lt;$M$3,AC25&gt;$BU$36),0,INDEX($M$4:$N$10,WEEKDAY(AC25,2),(AC25&gt;=$M$3)*(AC25&lt;$N$3)+2*(AC25&gt;=$N$3)*(AC25&lt;=$BU$36))),ISERROR(MATCH(AC25,$AO$3:$AQ$3,0))*IF(OR(AC25&lt;$M$3,AC25&gt;$B$11),0,INDEX($M$4:$N$10,WEEKDAY(AC25,2),(AC25&gt;=$M$3)*(AC25&lt;$N$3)+2*(AC25&gt;=$N$3)*(AC25&lt;=$BU$36))))</f>
        <v>0</v>
      </c>
      <c r="CN25" s="83"/>
      <c r="CO25" s="13" cm="1">
        <f t="array" ref="CO25">IF($B$11="",ISERROR(MATCH(AE25,$AO$3:$AQ$3,0))*IF(OR(AE25&lt;$M$3,AE25&gt;$BU$36),0,INDEX($M$4:$N$10,WEEKDAY(AE25,2),(AE25&gt;=$M$3)*(AE25&lt;$N$3)+2*(AE25&gt;=$N$3)*(AE25&lt;=$BU$36))),ISERROR(MATCH(AE25,$AO$3:$AQ$3,0))*IF(OR(AE25&lt;$M$3,AE25&gt;$B$11),0,INDEX($M$4:$N$10,WEEKDAY(AE25,2),(AE25&gt;=$M$3)*(AE25&lt;$N$3)+2*(AE25&gt;=$N$3)*(AE25&lt;=$BU$36))))</f>
        <v>0</v>
      </c>
      <c r="CP25" s="83"/>
      <c r="CQ25" s="13" cm="1">
        <f t="array" ref="CQ25">IF($B$11="",ISERROR(MATCH(AG25,$AO$3:$AQ$3,0))*IF(OR(AG25&lt;$M$3,AG25&gt;$BU$36),0,INDEX($M$4:$N$10,WEEKDAY(AG25,2),(AG25&gt;=$M$3)*(AG25&lt;$N$3)+2*(AG25&gt;=$N$3)*(AG25&lt;=$BU$36))),ISERROR(MATCH(AG25,$AO$3:$AQ$3,0))*IF(OR(AG25&lt;$M$3,AG25&gt;$B$11),0,INDEX($M$4:$N$10,WEEKDAY(AG25,2),(AG25&gt;=$M$3)*(AG25&lt;$N$3)+2*(AG25&gt;=$N$3)*(AG25&lt;=$BU$36))))</f>
        <v>0</v>
      </c>
      <c r="CR25" s="83"/>
      <c r="CS25" s="13" cm="1">
        <f t="array" ref="CS25">IF($B$11="",ISERROR(MATCH(AI25,$AO$3:$AQ$3,0))*IF(OR(AI25&lt;$M$3,AI25&gt;$BU$36),0,INDEX($M$4:$N$10,WEEKDAY(AI25,2),(AI25&gt;=$M$3)*(AI25&lt;$N$3)+2*(AI25&gt;=$N$3)*(AI25&lt;=$BU$36))),ISERROR(MATCH(AI25,$AO$3:$AQ$3,0))*IF(OR(AI25&lt;$M$3,AI25&gt;$BU$36),0,INDEX($M$4:$N$10,WEEKDAY(AI25,2),(AI25&gt;=$M$3)*(AI25&lt;$N$3)+2*(AI25&gt;=$N$3)*(AI25&lt;=$BU$36))))</f>
        <v>0</v>
      </c>
      <c r="CT25" s="83"/>
      <c r="CU25" s="13" cm="1">
        <f t="array" ref="CU25">IF($B$11="",ISERROR(MATCH(AK25,$AO$3:$AQ$3,0))*IF(OR(AK25&lt;$M$3,AK25&gt;$BU$36),0,INDEX($M$4:$N$10,WEEKDAY(AK25,2),(AK25&gt;=$M$3)*(AK25&lt;$N$3)+2*(AK25&gt;=$N$3)*(AK25&lt;=$BU$36))),ISERROR(MATCH(AK25,$AO$3:$AQ$3,0))*IF(OR(AK25&lt;$M$3,AK25&gt;$B$11),0,INDEX($M$4:$N$10,WEEKDAY(AK25,2),(AK25&gt;=$M$3)*(AK25&lt;$N$3)+2*(AK25&gt;=$N$3)*(AK25&lt;=$BU$36))))</f>
        <v>0</v>
      </c>
      <c r="CV25" s="83"/>
      <c r="CW25" s="13" cm="1">
        <f t="array" ref="CW25">IF($B$11="",ISERROR(MATCH(AM25,$AO$3:$AQ$3,0))*IF(OR(AM25&lt;$M$3,AM25&gt;$BU$36),0,INDEX($M$4:$N$10,WEEKDAY(AM25,2),(AM25&gt;=$M$3)*(AM25&lt;$N$3)+2*(AM25&gt;=$N$3)*(AM25&lt;=$BU$36))),ISERROR(MATCH(AM25,$AO$3:$AQ$3,0))*IF(OR(AM25&lt;$M$3,AM25&gt;$B$11),0,INDEX($M$4:$N$10,WEEKDAY(AM25,2),(AM25&gt;=$M$3)*(AM25&lt;$N$3)+2*(AM25&gt;=$N$3)*(AM25&lt;=$BU$36))))</f>
        <v>0</v>
      </c>
      <c r="CX25" s="84"/>
    </row>
    <row r="26" spans="1:102" ht="14.45" customHeight="1" x14ac:dyDescent="0.25">
      <c r="A26" s="29"/>
      <c r="B26" s="315"/>
      <c r="C26" s="316"/>
      <c r="D26" s="30" t="str" cm="1">
        <f t="array" ref="D26">IF($D$4="",IF(B26="","",SUMPRODUCT(($Q$2:$AM$32&gt;=A26)*($Q$2:$AM$32&lt;=B26)*($CA$2:$CW$32&gt;0))),IF(B26="","",SUMPRODUCT(($Q$2:$AM$32&gt;=A26)*($Q$2:$AM$32&lt;=B26)*($AZ$2:$BV$32&gt;0))))</f>
        <v/>
      </c>
      <c r="G26" s="312">
        <f>DATE($A$1,8,1)</f>
        <v>44774</v>
      </c>
      <c r="H26" s="313"/>
      <c r="I26" s="82">
        <f>COUNTIF($BN$2:$BN$32,"&gt;0")</f>
        <v>0</v>
      </c>
      <c r="J26" s="35">
        <f>IF($D$4="",SUM($CO$2:$CO$32),SUM($BN$2:$BN$32))</f>
        <v>0</v>
      </c>
      <c r="K26" s="34"/>
      <c r="L26" s="32"/>
      <c r="M26" s="36"/>
      <c r="N26" s="37">
        <f>IF($D$4="",(MAX(MIN(EDATE(G26,1),$N$3)-MAX(G26,$M$3),0))/(EDATE(G26,1)-G26)*($D$6*$J26+$H$6)+MAX(MIN(EDATE(G26,1),$BU$36)-MAX(G26,$N$3),0)/(EDATE(G26,1)-G26)*($D$7*$J26+$H$7),(MAX(MIN(EDATE(G26,1),$N$3)-MAX(G26,$M$3),0))/(EDATE(G26,1)-G26)*($D$4+$H$4)+MAX(MIN(EDATE(G26,1),$BU$36)-MAX(G26,$N$3),0)/(EDATE(G26,1)-G26)*($D$5+$H$5))</f>
        <v>0</v>
      </c>
      <c r="O26" s="76"/>
      <c r="P26" s="11">
        <f t="shared" si="1"/>
        <v>44586</v>
      </c>
      <c r="Q26" s="12">
        <f t="shared" si="5"/>
        <v>44586</v>
      </c>
      <c r="R26" s="11">
        <f t="shared" si="5"/>
        <v>44617</v>
      </c>
      <c r="S26" s="12">
        <f t="shared" si="4"/>
        <v>44617</v>
      </c>
      <c r="T26" s="11">
        <f t="shared" si="4"/>
        <v>44645</v>
      </c>
      <c r="U26" s="12">
        <f t="shared" si="4"/>
        <v>44645</v>
      </c>
      <c r="V26" s="11">
        <f t="shared" si="4"/>
        <v>44676</v>
      </c>
      <c r="W26" s="12">
        <f t="shared" si="4"/>
        <v>44676</v>
      </c>
      <c r="X26" s="11">
        <f t="shared" si="4"/>
        <v>44706</v>
      </c>
      <c r="Y26" s="12">
        <f t="shared" si="4"/>
        <v>44706</v>
      </c>
      <c r="Z26" s="11">
        <f t="shared" si="4"/>
        <v>44737</v>
      </c>
      <c r="AA26" s="12">
        <f t="shared" si="4"/>
        <v>44737</v>
      </c>
      <c r="AB26" s="11">
        <f t="shared" si="4"/>
        <v>44767</v>
      </c>
      <c r="AC26" s="12">
        <f t="shared" si="4"/>
        <v>44767</v>
      </c>
      <c r="AD26" s="11">
        <f t="shared" si="4"/>
        <v>44798</v>
      </c>
      <c r="AE26" s="12">
        <f t="shared" si="4"/>
        <v>44798</v>
      </c>
      <c r="AF26" s="11">
        <f t="shared" si="4"/>
        <v>44829</v>
      </c>
      <c r="AG26" s="12">
        <f t="shared" si="4"/>
        <v>44829</v>
      </c>
      <c r="AH26" s="11">
        <f t="shared" si="4"/>
        <v>44859</v>
      </c>
      <c r="AI26" s="12">
        <f t="shared" si="4"/>
        <v>44859</v>
      </c>
      <c r="AJ26" s="11">
        <f t="shared" si="4"/>
        <v>44890</v>
      </c>
      <c r="AK26" s="12">
        <f t="shared" si="4"/>
        <v>44890</v>
      </c>
      <c r="AL26" s="11">
        <f t="shared" si="4"/>
        <v>44920</v>
      </c>
      <c r="AM26" s="12">
        <f t="shared" si="4"/>
        <v>44920</v>
      </c>
      <c r="AO26" s="320" t="s">
        <v>79</v>
      </c>
      <c r="AP26" s="320"/>
      <c r="AQ26" s="320"/>
      <c r="AR26" s="320"/>
      <c r="AT26" s="321" t="s">
        <v>81</v>
      </c>
      <c r="AU26" s="321"/>
      <c r="AV26" s="321"/>
      <c r="AW26" s="321"/>
      <c r="AY26" s="162"/>
      <c r="AZ26" s="13" cm="1">
        <f t="array" ref="AZ26">IF($B$11="",ISERROR(MATCH(Q26,[1]Feiertage!$A$8:$A$19,0))*IF(OR(Q26&lt;$M$3,Q26&gt;$BU$36),0,INDEX($M$4:$N$10,WEEKDAY(Q26,2),(Q26&gt;=$M$3)*(Q26&lt;$N$3)+2*(Q26&gt;=$N$3)*(Q26&lt;=$BU$36))),ISERROR(MATCH(Q26,[1]Feiertage!$A$8:$A$19,0))*IF(OR(Q26&lt;$M$3,Q26&gt;$B$11),0,INDEX($M$4:$N$10,WEEKDAY(Q26,2),(Q26&gt;=$M$3)*(Q26&lt;$N$3)+2*(Q26&gt;=$N$3)*(Q26&lt;=$BU$36))))</f>
        <v>7</v>
      </c>
      <c r="BA26" s="83"/>
      <c r="BB26" s="13" cm="1">
        <f t="array" ref="BB26">IF($B$11="",ISERROR(MATCH(S26,[1]Feiertage!$A$8:$A$19,0))*IF(OR(S26&lt;$M$3,S26&gt;$BU$36),0,INDEX($M$4:$N$10,WEEKDAY(S26,2),(S26&gt;=$M$3)*(S26&lt;$N$3)+2*(S26&gt;=$N$3)*(S26&lt;=$BU$36))),ISERROR(MATCH(S26,[1]Feiertage!$A$8:$A$19,0))*IF(OR(S26&lt;$M$3,S26&gt;$B$11),0,INDEX($M$4:$N$10,WEEKDAY(S26,2),(S26&gt;=$M$3)*(S26&lt;$N$3)+2*(S26&gt;=$N$3)*(S26&lt;=$BU$36))))</f>
        <v>7</v>
      </c>
      <c r="BC26" s="83"/>
      <c r="BD26" s="13" cm="1">
        <f t="array" ref="BD26">IF($B$11="",ISERROR(MATCH(U26,[1]Feiertage!$A$8:$A$19,0))*IF(OR(U26&lt;$M$3,U26&gt;$BU$36),0,INDEX($M$4:$N$10,WEEKDAY(U26,2),(U26&gt;=$M$3)*(U26&lt;$N$3)+2*(U26&gt;=$N$3)*(U26&lt;=$BU$36))),ISERROR(MATCH(U26,[1]Feiertage!$A$8:$A$19,0))*IF(OR(U26&lt;$M$3,U26&gt;$B$11),0,INDEX($M$4:$N$10,WEEKDAY(U26,2),(U26&gt;=$M$3)*(U26&lt;$N$3)+2*(U26&gt;=$N$3)*(U26&lt;=$BU$36))))</f>
        <v>7</v>
      </c>
      <c r="BE26" s="83"/>
      <c r="BF26" s="13" cm="1">
        <f t="array" ref="BF26">IF($B$11="",ISERROR(MATCH(W26,[1]Feiertage!$A$8:$A$19,0))*IF(OR(W26&lt;$M$3,W26&gt;$BU$36),0,INDEX($M$4:$N$10,WEEKDAY(W26,2),(W26&gt;=$M$3)*(W26&lt;$N$3)+2*(W26&gt;=$N$3)*(W26&lt;=$BU$36))),ISERROR(MATCH(W26,[1]Feiertage!$A$8:$A$19,0))*IF(OR(W26&lt;$M$3,W26&gt;$B$11),0,INDEX($M$4:$N$10,WEEKDAY(W26,2),(W26&gt;=$M$3)*(W26&lt;$N$3)+2*(W26&gt;=$N$3)*(W26&lt;=$BU$36))))</f>
        <v>7</v>
      </c>
      <c r="BG26" s="83"/>
      <c r="BH26" s="13" cm="1">
        <f t="array" ref="BH26">IF($B$11="",ISERROR(MATCH(Y26,[1]Feiertage!$A$8:$A$19,0))*IF(OR(Y26&lt;$M$3,Y26&gt;$BU$36),0,INDEX($M$4:$N$10,WEEKDAY(Y26,2),(Y26&gt;=$M$3)*(Y26&lt;$N$3)+2*(Y26&gt;=$N$3)*(Y26&lt;=$BU$36))),ISERROR(MATCH(Y26,[1]Feiertage!$A$8:$A$19,0))*IF(OR(Y26&lt;$M$3,Y26&gt;$B$11),0,INDEX($M$4:$N$10,WEEKDAY(Y26,2),(Y26&gt;=$M$3)*(Y26&lt;$N$3)+2*(Y26&gt;=$N$3)*(Y26&lt;=$BU$36))))</f>
        <v>7</v>
      </c>
      <c r="BI26" s="83"/>
      <c r="BJ26" s="13" cm="1">
        <f t="array" ref="BJ26">IF($B$11="",ISERROR(MATCH(AA26,[1]Feiertage!$A$8:$A$19,0))*IF(OR(AA26&lt;$M$3,AA26&gt;$BU$36),0,INDEX($M$4:$N$10,WEEKDAY(AA26,2),(AA26&gt;=$M$3)*(AA26&lt;$N$3)+2*(AA26&gt;=$N$3)*(AA26&lt;=$BU$36))),ISERROR(MATCH(AA26,[1]Feiertage!$A$8:$A$19,0))*IF(OR(AA26&lt;$M$3,AA26&gt;$B$11),0,INDEX($M$4:$N$10,WEEKDAY(AA26,2),(AA26&gt;=$M$3)*(AA26&lt;$N$3)+2*(AA26&gt;=$N$3)*(AA26&lt;=$BU$36))))</f>
        <v>0</v>
      </c>
      <c r="BK26" s="83"/>
      <c r="BL26" s="13" cm="1">
        <f t="array" ref="BL26">IF($B$11="",ISERROR(MATCH(AC26,[1]Feiertage!$A$8:$A$19,0))*IF(OR(AC26&lt;$M$3,AC26&gt;$BU$36),0,INDEX($M$4:$N$10,WEEKDAY(AC26,2),(AC26&gt;=$M$3)*(AC26&lt;$N$3)+2*(AC26&gt;=$N$3)*(AC26&lt;=$BU$36))),ISERROR(MATCH(AC26,[1]Feiertage!$A$8:$A$19,0))*IF(OR(AC26&lt;$M$3,AC26&gt;$B$11),0,INDEX($M$4:$N$10,WEEKDAY(AC26,2),(AC26&gt;=$M$3)*(AC26&lt;$N$3)+2*(AC26&gt;=$N$3)*(AC26&lt;=$BU$36))))</f>
        <v>6</v>
      </c>
      <c r="BM26" s="83"/>
      <c r="BN26" s="13" cm="1">
        <f t="array" ref="BN26">IF($B$11="",ISERROR(MATCH(AE26,[1]Feiertage!$A$8:$A$19,0))*IF(OR(AE26&lt;$M$3,AE26&gt;$BU$36),0,INDEX($M$4:$N$10,WEEKDAY(AE26,2),(AE26&gt;=$M$3)*(AE26&lt;$N$3)+2*(AE26&gt;=$N$3)*(AE26&lt;=$BU$36))),ISERROR(MATCH(AE26,[1]Feiertage!$A$8:$A$19,0))*IF(OR(AE26&lt;$M$3,AE26&gt;$B$11),0,INDEX($M$4:$N$10,WEEKDAY(AE26,2),(AE26&gt;=$M$3)*(AE26&lt;$N$3)+2*(AE26&gt;=$N$3)*(AE26&lt;=$BU$36))))</f>
        <v>0</v>
      </c>
      <c r="BO26" s="83"/>
      <c r="BP26" s="13" cm="1">
        <f t="array" ref="BP26">IF($B$11="",ISERROR(MATCH(AG26,[1]Feiertage!$A$8:$A$19,0))*IF(OR(AG26&lt;$M$3,AG26&gt;$BU$36),0,INDEX($M$4:$N$10,WEEKDAY(AG26,2),(AG26&gt;=$M$3)*(AG26&lt;$N$3)+2*(AG26&gt;=$N$3)*(AG26&lt;=$BU$36))),ISERROR(MATCH(AG26,[1]Feiertage!$A$8:$A$19,0))*IF(OR(AG26&lt;$M$3,AG26&gt;$B$11),0,INDEX($M$4:$N$10,WEEKDAY(AG26,2),(AG26&gt;=$M$3)*(AG26&lt;$N$3)+2*(AG26&gt;=$N$3)*(AG26&lt;=$BU$36))))</f>
        <v>0</v>
      </c>
      <c r="BQ26" s="83"/>
      <c r="BR26" s="13" cm="1">
        <f t="array" ref="BR26">IF($B$11="",ISERROR(MATCH(AI26,[1]Feiertage!$A$8:$A$19,0))*IF(OR(AI26&lt;$M$3,AI26&gt;$BU$36),0,INDEX($M$4:$N$10,WEEKDAY(AI26,2),(AI26&gt;=$M$3)*(AI26&lt;$N$3)+2*(AI26&gt;=$N$3)*(AI26&lt;=$BU$36))),ISERROR(MATCH(AI26,[1]Feiertage!$A$8:$A$19,0))*IF(OR(AI26&lt;$M$3,AI26&gt;$B$11),0,INDEX($M$4:$N$10,WEEKDAY(AI26,2),(AI26&gt;=$M$3)*(AI26&lt;$N$3)+2*(AI26&gt;=$N$3)*(AI26&lt;=$BU$36))))</f>
        <v>0</v>
      </c>
      <c r="BS26" s="83"/>
      <c r="BT26" s="13" cm="1">
        <f t="array" ref="BT26">IF($B$11="",ISERROR(MATCH(AK26,[1]Feiertage!$A$8:$A$19,0))*IF(OR(AK26&lt;$M$3,AK26&gt;$BU$36),0,INDEX($M$4:$N$10,WEEKDAY(AK26,2),(AK26&gt;=$M$3)*(AK26&lt;$N$3)+2*(AK26&gt;=$N$3)*(AK26&lt;=$BU$36))),ISERROR(MATCH(AK26,[1]Feiertage!$A$8:$A$19,0))*IF(OR(AK26&lt;$M$3,AK26&gt;$B$11),0,INDEX($M$4:$N$10,WEEKDAY(AK26,2),(AK26&gt;=$M$3)*(AK26&lt;$N$3)+2*(AK26&gt;=$N$3)*(AK26&lt;=$BU$36))))</f>
        <v>0</v>
      </c>
      <c r="BU26" s="83"/>
      <c r="BV26" s="13" cm="1">
        <f t="array" ref="BV26">IF($B$11="",ISERROR(MATCH(AM26,[1]Feiertage!$A$8:$A$19,0))*IF(OR(AM26&lt;$M$3,AM26&gt;$BU$36),0,INDEX($M$4:$N$10,WEEKDAY(AM26,2),(AM26&gt;=$M$3)*(AM26&lt;$N$3)+2*(AM26&gt;=$N$3)*(AM26&lt;=$BU$36))),ISERROR(MATCH(AM26,[1]Feiertage!$A$8:$A$19,0))*IF(OR(AM26&lt;$M$3,AM26&gt;$B$11),0,INDEX($M$4:$N$10,WEEKDAY(AM26,2),(AM26&gt;=$M$3)*(AM26&lt;$N$3)+2*(AM26&gt;=$N$3)*(AM26&lt;=$BU$36))))</f>
        <v>0</v>
      </c>
      <c r="BW26" s="84"/>
      <c r="BZ26" s="162"/>
      <c r="CA26" s="13" cm="1">
        <f t="array" ref="CA26">IF($B$11="",ISERROR(MATCH(Q26,$AO$3:$AQ$3,0))*IF(OR(Q26&lt;$M$3,Q26&gt;$BU$36),0,INDEX($M$4:$N$10,WEEKDAY(Q26,2),(Q26&gt;=$M$3)*(Q26&lt;$N$3)+2*(Q26&gt;=$N$3)*(Q26&lt;=$BU$36))),ISERROR(MATCH(Q26,$AO$3:$AQ$3,0))*IF(OR(Q26&lt;$M$3,Q26&gt;$B$11),0,INDEX($M$4:$N$10,WEEKDAY(Q26,2),(Q26&gt;=$M$3)*(Q26&lt;$N$3)+2*(Q26&gt;=$N$3)*(Q26&lt;=$BU$36))))</f>
        <v>7</v>
      </c>
      <c r="CB26" s="83"/>
      <c r="CC26" s="13" cm="1">
        <f t="array" ref="CC26">IF($B$11="",ISERROR(MATCH(S26,$AO$3:$AQ$3,0))*IF(OR(S26&lt;$M$3,S26&gt;$BU$36),0,INDEX($M$4:$N$10,WEEKDAY(S26,2),(S26&gt;=$M$3)*(S26&lt;$N$3)+2*(S26&gt;=$N$3)*(S26&lt;=$BU$36))),ISERROR(MATCH(S26,$AO$3:$AQ$3,0))*IF(OR(S26&lt;$M$3,S26&gt;$B$11),0,INDEX($M$4:$N$10,WEEKDAY(S26,2),(S26&gt;=$M$3)*(S26&lt;$N$3)+2*(S26&gt;=$N$3)*(S26&lt;=$BU$36))))</f>
        <v>7</v>
      </c>
      <c r="CD26" s="83"/>
      <c r="CE26" s="13" cm="1">
        <f t="array" ref="CE26">IF($B$11="",ISERROR(MATCH(U26,$AO$3:$AQ$3,0))*IF(OR(U26&lt;$M$3,U26&gt;$BU$36),0,INDEX($M$4:$N$10,WEEKDAY(U26,2),(U26&gt;=$M$3)*(U26&lt;$N$3)+2*(U26&gt;=$N$3)*(U26&lt;=$BU$36))),ISERROR(MATCH(U26,$AO$3:$AQ$3,0))*IF(OR(U26&lt;$M$3,U26&gt;$B$11),0,INDEX($M$4:$N$10,WEEKDAY(U26,2),(U26&gt;=$M$3)*(U26&lt;$N$3)+2*(U26&gt;=$N$3)*(U26&lt;=$BU$36))))</f>
        <v>7</v>
      </c>
      <c r="CF26" s="83"/>
      <c r="CG26" s="13" cm="1">
        <f t="array" ref="CG26">IF($B$11="",ISERROR(MATCH(W26,$AO$3:$AQ$3,0))*IF(OR(W26&lt;$M$3,W26&gt;$BU$36),0,INDEX($M$4:$N$10,WEEKDAY(W26,2),(W26&gt;=$M$3)*(W26&lt;$N$3)+2*(W26&gt;=$N$3)*(W26&lt;=$BU$36))),ISERROR(MATCH(W26,$AO$3:$AQ$3,0))*IF(OR(W26&lt;$M$3,W26&gt;$B$11),0,INDEX($M$4:$N$10,WEEKDAY(W26,2),(W26&gt;=$M$3)*(W26&lt;$N$3)+2*(W26&gt;=$N$3)*(W26&lt;=$BU$36))))</f>
        <v>7</v>
      </c>
      <c r="CH26" s="83"/>
      <c r="CI26" s="13" cm="1">
        <f t="array" ref="CI26">IF($B$11="",ISERROR(MATCH(Y26,$AO$3:$AQ$3,0))*IF(OR(Y26&lt;$M$3,Y26&gt;$BU$36),0,INDEX($M$4:$N$10,WEEKDAY(Y26,2),(Y26&gt;=$M$3)*(Y26&lt;$N$3)+2*(Y26&gt;=$N$3)*(Y26&lt;=$BU$36))),ISERROR(MATCH(Y26,$AO$3:$AQ$3,0))*IF(OR(Y26&lt;$M$3,Y26&gt;$B$11),0,INDEX($M$4:$N$10,WEEKDAY(Y26,2),(Y26&gt;=$M$3)*(Y26&lt;$N$3)+2*(Y26&gt;=$N$3)*(Y26&lt;=$BU$36))))</f>
        <v>7</v>
      </c>
      <c r="CJ26" s="83"/>
      <c r="CK26" s="13" cm="1">
        <f t="array" ref="CK26">IF($B$11="",ISERROR(MATCH(AA26,$AO$3:$AQ$3,0))*IF(OR(AA26&lt;$M$3,AA26&gt;$BU$36),0,INDEX($M$4:$N$10,WEEKDAY(AA26,2),(AA26&gt;=$M$3)*(AA26&lt;$N$3)+2*(AA26&gt;=$N$3)*(AA26&lt;=$BU$36))),ISERROR(MATCH(AA26,$AO$3:$AQ$3,0))*IF(OR(AA26&lt;$M$3,AA26&gt;$B$11),0,INDEX($M$4:$N$10,WEEKDAY(AA26,2),(AA26&gt;=$M$3)*(AA26&lt;$N$3)+2*(AA26&gt;=$N$3)*(AA26&lt;=$BU$36))))</f>
        <v>0</v>
      </c>
      <c r="CL26" s="83"/>
      <c r="CM26" s="13" cm="1">
        <f t="array" ref="CM26">IF($B$11="",ISERROR(MATCH(AC26,$AO$3:$AQ$3,0))*IF(OR(AC26&lt;$M$3,AC26&gt;$BU$36),0,INDEX($M$4:$N$10,WEEKDAY(AC26,2),(AC26&gt;=$M$3)*(AC26&lt;$N$3)+2*(AC26&gt;=$N$3)*(AC26&lt;=$BU$36))),ISERROR(MATCH(AC26,$AO$3:$AQ$3,0))*IF(OR(AC26&lt;$M$3,AC26&gt;$B$11),0,INDEX($M$4:$N$10,WEEKDAY(AC26,2),(AC26&gt;=$M$3)*(AC26&lt;$N$3)+2*(AC26&gt;=$N$3)*(AC26&lt;=$BU$36))))</f>
        <v>6</v>
      </c>
      <c r="CN26" s="83"/>
      <c r="CO26" s="13" cm="1">
        <f t="array" ref="CO26">IF($B$11="",ISERROR(MATCH(AE26,$AO$3:$AQ$3,0))*IF(OR(AE26&lt;$M$3,AE26&gt;$BU$36),0,INDEX($M$4:$N$10,WEEKDAY(AE26,2),(AE26&gt;=$M$3)*(AE26&lt;$N$3)+2*(AE26&gt;=$N$3)*(AE26&lt;=$BU$36))),ISERROR(MATCH(AE26,$AO$3:$AQ$3,0))*IF(OR(AE26&lt;$M$3,AE26&gt;$B$11),0,INDEX($M$4:$N$10,WEEKDAY(AE26,2),(AE26&gt;=$M$3)*(AE26&lt;$N$3)+2*(AE26&gt;=$N$3)*(AE26&lt;=$BU$36))))</f>
        <v>0</v>
      </c>
      <c r="CP26" s="83"/>
      <c r="CQ26" s="13" cm="1">
        <f t="array" ref="CQ26">IF($B$11="",ISERROR(MATCH(AG26,$AO$3:$AQ$3,0))*IF(OR(AG26&lt;$M$3,AG26&gt;$BU$36),0,INDEX($M$4:$N$10,WEEKDAY(AG26,2),(AG26&gt;=$M$3)*(AG26&lt;$N$3)+2*(AG26&gt;=$N$3)*(AG26&lt;=$BU$36))),ISERROR(MATCH(AG26,$AO$3:$AQ$3,0))*IF(OR(AG26&lt;$M$3,AG26&gt;$B$11),0,INDEX($M$4:$N$10,WEEKDAY(AG26,2),(AG26&gt;=$M$3)*(AG26&lt;$N$3)+2*(AG26&gt;=$N$3)*(AG26&lt;=$BU$36))))</f>
        <v>0</v>
      </c>
      <c r="CR26" s="83"/>
      <c r="CS26" s="13" cm="1">
        <f t="array" ref="CS26">IF($B$11="",ISERROR(MATCH(AI26,$AO$3:$AQ$3,0))*IF(OR(AI26&lt;$M$3,AI26&gt;$BU$36),0,INDEX($M$4:$N$10,WEEKDAY(AI26,2),(AI26&gt;=$M$3)*(AI26&lt;$N$3)+2*(AI26&gt;=$N$3)*(AI26&lt;=$BU$36))),ISERROR(MATCH(AI26,$AO$3:$AQ$3,0))*IF(OR(AI26&lt;$M$3,AI26&gt;$BU$36),0,INDEX($M$4:$N$10,WEEKDAY(AI26,2),(AI26&gt;=$M$3)*(AI26&lt;$N$3)+2*(AI26&gt;=$N$3)*(AI26&lt;=$BU$36))))</f>
        <v>0</v>
      </c>
      <c r="CT26" s="83"/>
      <c r="CU26" s="13" cm="1">
        <f t="array" ref="CU26">IF($B$11="",ISERROR(MATCH(AK26,$AO$3:$AQ$3,0))*IF(OR(AK26&lt;$M$3,AK26&gt;$BU$36),0,INDEX($M$4:$N$10,WEEKDAY(AK26,2),(AK26&gt;=$M$3)*(AK26&lt;$N$3)+2*(AK26&gt;=$N$3)*(AK26&lt;=$BU$36))),ISERROR(MATCH(AK26,$AO$3:$AQ$3,0))*IF(OR(AK26&lt;$M$3,AK26&gt;$B$11),0,INDEX($M$4:$N$10,WEEKDAY(AK26,2),(AK26&gt;=$M$3)*(AK26&lt;$N$3)+2*(AK26&gt;=$N$3)*(AK26&lt;=$BU$36))))</f>
        <v>0</v>
      </c>
      <c r="CV26" s="83"/>
      <c r="CW26" s="13" cm="1">
        <f t="array" ref="CW26">IF($B$11="",ISERROR(MATCH(AM26,$AO$3:$AQ$3,0))*IF(OR(AM26&lt;$M$3,AM26&gt;$BU$36),0,INDEX($M$4:$N$10,WEEKDAY(AM26,2),(AM26&gt;=$M$3)*(AM26&lt;$N$3)+2*(AM26&gt;=$N$3)*(AM26&lt;=$BU$36))),ISERROR(MATCH(AM26,$AO$3:$AQ$3,0))*IF(OR(AM26&lt;$M$3,AM26&gt;$B$11),0,INDEX($M$4:$N$10,WEEKDAY(AM26,2),(AM26&gt;=$M$3)*(AM26&lt;$N$3)+2*(AM26&gt;=$N$3)*(AM26&lt;=$BU$36))))</f>
        <v>0</v>
      </c>
      <c r="CX26" s="84"/>
    </row>
    <row r="27" spans="1:102" ht="14.45" customHeight="1" x14ac:dyDescent="0.25">
      <c r="A27" s="29"/>
      <c r="B27" s="315"/>
      <c r="C27" s="316"/>
      <c r="D27" s="30" t="str" cm="1">
        <f t="array" ref="D27">IF($D$4="",IF(B27="","",SUMPRODUCT(($Q$2:$AM$32&gt;=A27)*($Q$2:$AM$32&lt;=B27)*($CA$2:$CW$32&gt;0))),IF(B27="","",SUMPRODUCT(($Q$2:$AM$32&gt;=A27)*($Q$2:$AM$32&lt;=B27)*($AZ$2:$BV$32&gt;0))))</f>
        <v/>
      </c>
      <c r="G27" s="312">
        <f>DATE($A$1,9,1)</f>
        <v>44805</v>
      </c>
      <c r="H27" s="313"/>
      <c r="I27" s="82">
        <f>COUNTIF($BP$2:$BP$32,"&gt;0")</f>
        <v>0</v>
      </c>
      <c r="J27" s="35">
        <f>IF($D$4="",SUM($CQ$2:$CQ$32),SUM($BP$2:$BP$32))</f>
        <v>0</v>
      </c>
      <c r="K27" s="34"/>
      <c r="L27" s="32"/>
      <c r="M27" s="36"/>
      <c r="N27" s="37">
        <f t="shared" ref="N27:N28" si="8">IF($D$4="",(MAX(MIN(EDATE(G27,1),$N$3)-MAX(G27,$M$3),0))/(EDATE(G27,1)-G27)*($D$6*$J27+$H$6)+MAX(MIN(EDATE(G27,1),$BU$36)-MAX(G27,$N$3),0)/(EDATE(G27,1)-G27)*($D$7*$J27+$H$7),(MAX(MIN(EDATE(G27,1),$N$3)-MAX(G27,$M$3),0))/(EDATE(G27,1)-G27)*($D$4+$H$4)+MAX(MIN(EDATE(G27,1),$BU$36)-MAX(G27,$N$3),0)/(EDATE(G27,1)-G27)*($D$5+$H$5))</f>
        <v>0</v>
      </c>
      <c r="P27" s="11">
        <f t="shared" si="1"/>
        <v>44587</v>
      </c>
      <c r="Q27" s="12">
        <f t="shared" si="5"/>
        <v>44587</v>
      </c>
      <c r="R27" s="11">
        <f t="shared" si="5"/>
        <v>44618</v>
      </c>
      <c r="S27" s="12">
        <f t="shared" si="5"/>
        <v>44618</v>
      </c>
      <c r="T27" s="11">
        <f t="shared" si="5"/>
        <v>44646</v>
      </c>
      <c r="U27" s="12">
        <f t="shared" si="5"/>
        <v>44646</v>
      </c>
      <c r="V27" s="11">
        <f t="shared" si="4"/>
        <v>44677</v>
      </c>
      <c r="W27" s="12">
        <f t="shared" si="4"/>
        <v>44677</v>
      </c>
      <c r="X27" s="11">
        <f t="shared" si="4"/>
        <v>44707</v>
      </c>
      <c r="Y27" s="12">
        <f t="shared" ref="Y27:AM31" si="9">IF(MONTH(Y26+1)=MONTH(Y$2),Y26+1,"")</f>
        <v>44707</v>
      </c>
      <c r="Z27" s="11">
        <f t="shared" si="9"/>
        <v>44738</v>
      </c>
      <c r="AA27" s="12">
        <f t="shared" si="9"/>
        <v>44738</v>
      </c>
      <c r="AB27" s="11">
        <f t="shared" si="9"/>
        <v>44768</v>
      </c>
      <c r="AC27" s="12">
        <f t="shared" si="9"/>
        <v>44768</v>
      </c>
      <c r="AD27" s="11">
        <f t="shared" si="9"/>
        <v>44799</v>
      </c>
      <c r="AE27" s="12">
        <f t="shared" si="9"/>
        <v>44799</v>
      </c>
      <c r="AF27" s="11">
        <f t="shared" si="9"/>
        <v>44830</v>
      </c>
      <c r="AG27" s="12">
        <f t="shared" si="9"/>
        <v>44830</v>
      </c>
      <c r="AH27" s="11">
        <f t="shared" si="9"/>
        <v>44860</v>
      </c>
      <c r="AI27" s="12">
        <f t="shared" si="9"/>
        <v>44860</v>
      </c>
      <c r="AJ27" s="11">
        <f t="shared" si="9"/>
        <v>44891</v>
      </c>
      <c r="AK27" s="12">
        <f t="shared" si="9"/>
        <v>44891</v>
      </c>
      <c r="AL27" s="11">
        <f t="shared" si="9"/>
        <v>44921</v>
      </c>
      <c r="AM27" s="12">
        <f t="shared" si="9"/>
        <v>44921</v>
      </c>
      <c r="AO27" s="320"/>
      <c r="AP27" s="320"/>
      <c r="AQ27" s="320"/>
      <c r="AR27" s="320"/>
      <c r="AT27" s="321"/>
      <c r="AU27" s="321"/>
      <c r="AV27" s="321"/>
      <c r="AW27" s="321"/>
      <c r="AY27" s="162"/>
      <c r="AZ27" s="13" cm="1">
        <f t="array" ref="AZ27">IF($B$11="",ISERROR(MATCH(Q27,[1]Feiertage!$A$8:$A$19,0))*IF(OR(Q27&lt;$M$3,Q27&gt;$BU$36),0,INDEX($M$4:$N$10,WEEKDAY(Q27,2),(Q27&gt;=$M$3)*(Q27&lt;$N$3)+2*(Q27&gt;=$N$3)*(Q27&lt;=$BU$36))),ISERROR(MATCH(Q27,[1]Feiertage!$A$8:$A$19,0))*IF(OR(Q27&lt;$M$3,Q27&gt;$B$11),0,INDEX($M$4:$N$10,WEEKDAY(Q27,2),(Q27&gt;=$M$3)*(Q27&lt;$N$3)+2*(Q27&gt;=$N$3)*(Q27&lt;=$BU$36))))</f>
        <v>7</v>
      </c>
      <c r="BA27" s="83"/>
      <c r="BB27" s="13" cm="1">
        <f t="array" ref="BB27">IF($B$11="",ISERROR(MATCH(S27,[1]Feiertage!$A$8:$A$19,0))*IF(OR(S27&lt;$M$3,S27&gt;$BU$36),0,INDEX($M$4:$N$10,WEEKDAY(S27,2),(S27&gt;=$M$3)*(S27&lt;$N$3)+2*(S27&gt;=$N$3)*(S27&lt;=$BU$36))),ISERROR(MATCH(S27,[1]Feiertage!$A$8:$A$19,0))*IF(OR(S27&lt;$M$3,S27&gt;$B$11),0,INDEX($M$4:$N$10,WEEKDAY(S27,2),(S27&gt;=$M$3)*(S27&lt;$N$3)+2*(S27&gt;=$N$3)*(S27&lt;=$BU$36))))</f>
        <v>0</v>
      </c>
      <c r="BC27" s="83"/>
      <c r="BD27" s="13" cm="1">
        <f t="array" ref="BD27">IF($B$11="",ISERROR(MATCH(U27,[1]Feiertage!$A$8:$A$19,0))*IF(OR(U27&lt;$M$3,U27&gt;$BU$36),0,INDEX($M$4:$N$10,WEEKDAY(U27,2),(U27&gt;=$M$3)*(U27&lt;$N$3)+2*(U27&gt;=$N$3)*(U27&lt;=$BU$36))),ISERROR(MATCH(U27,[1]Feiertage!$A$8:$A$19,0))*IF(OR(U27&lt;$M$3,U27&gt;$B$11),0,INDEX($M$4:$N$10,WEEKDAY(U27,2),(U27&gt;=$M$3)*(U27&lt;$N$3)+2*(U27&gt;=$N$3)*(U27&lt;=$BU$36))))</f>
        <v>0</v>
      </c>
      <c r="BE27" s="83"/>
      <c r="BF27" s="13" cm="1">
        <f t="array" ref="BF27">IF($B$11="",ISERROR(MATCH(W27,[1]Feiertage!$A$8:$A$19,0))*IF(OR(W27&lt;$M$3,W27&gt;$BU$36),0,INDEX($M$4:$N$10,WEEKDAY(W27,2),(W27&gt;=$M$3)*(W27&lt;$N$3)+2*(W27&gt;=$N$3)*(W27&lt;=$BU$36))),ISERROR(MATCH(W27,[1]Feiertage!$A$8:$A$19,0))*IF(OR(W27&lt;$M$3,W27&gt;$B$11),0,INDEX($M$4:$N$10,WEEKDAY(W27,2),(W27&gt;=$M$3)*(W27&lt;$N$3)+2*(W27&gt;=$N$3)*(W27&lt;=$BU$36))))</f>
        <v>7</v>
      </c>
      <c r="BG27" s="83"/>
      <c r="BH27" s="13" cm="1">
        <f t="array" ref="BH27">IF($B$11="",ISERROR(MATCH(Y27,[1]Feiertage!$A$8:$A$19,0))*IF(OR(Y27&lt;$M$3,Y27&gt;$BU$36),0,INDEX($M$4:$N$10,WEEKDAY(Y27,2),(Y27&gt;=$M$3)*(Y27&lt;$N$3)+2*(Y27&gt;=$N$3)*(Y27&lt;=$BU$36))),ISERROR(MATCH(Y27,[1]Feiertage!$A$8:$A$19,0))*IF(OR(Y27&lt;$M$3,Y27&gt;$B$11),0,INDEX($M$4:$N$10,WEEKDAY(Y27,2),(Y27&gt;=$M$3)*(Y27&lt;$N$3)+2*(Y27&gt;=$N$3)*(Y27&lt;=$BU$36))))</f>
        <v>0</v>
      </c>
      <c r="BI27" s="83"/>
      <c r="BJ27" s="13" cm="1">
        <f t="array" ref="BJ27">IF($B$11="",ISERROR(MATCH(AA27,[1]Feiertage!$A$8:$A$19,0))*IF(OR(AA27&lt;$M$3,AA27&gt;$BU$36),0,INDEX($M$4:$N$10,WEEKDAY(AA27,2),(AA27&gt;=$M$3)*(AA27&lt;$N$3)+2*(AA27&gt;=$N$3)*(AA27&lt;=$BU$36))),ISERROR(MATCH(AA27,[1]Feiertage!$A$8:$A$19,0))*IF(OR(AA27&lt;$M$3,AA27&gt;$B$11),0,INDEX($M$4:$N$10,WEEKDAY(AA27,2),(AA27&gt;=$M$3)*(AA27&lt;$N$3)+2*(AA27&gt;=$N$3)*(AA27&lt;=$BU$36))))</f>
        <v>0</v>
      </c>
      <c r="BK27" s="83"/>
      <c r="BL27" s="13" cm="1">
        <f t="array" ref="BL27">IF($B$11="",ISERROR(MATCH(AC27,[1]Feiertage!$A$8:$A$19,0))*IF(OR(AC27&lt;$M$3,AC27&gt;$BU$36),0,INDEX($M$4:$N$10,WEEKDAY(AC27,2),(AC27&gt;=$M$3)*(AC27&lt;$N$3)+2*(AC27&gt;=$N$3)*(AC27&lt;=$BU$36))),ISERROR(MATCH(AC27,[1]Feiertage!$A$8:$A$19,0))*IF(OR(AC27&lt;$M$3,AC27&gt;$B$11),0,INDEX($M$4:$N$10,WEEKDAY(AC27,2),(AC27&gt;=$M$3)*(AC27&lt;$N$3)+2*(AC27&gt;=$N$3)*(AC27&lt;=$BU$36))))</f>
        <v>6</v>
      </c>
      <c r="BM27" s="83"/>
      <c r="BN27" s="13" cm="1">
        <f t="array" ref="BN27">IF($B$11="",ISERROR(MATCH(AE27,[1]Feiertage!$A$8:$A$19,0))*IF(OR(AE27&lt;$M$3,AE27&gt;$BU$36),0,INDEX($M$4:$N$10,WEEKDAY(AE27,2),(AE27&gt;=$M$3)*(AE27&lt;$N$3)+2*(AE27&gt;=$N$3)*(AE27&lt;=$BU$36))),ISERROR(MATCH(AE27,[1]Feiertage!$A$8:$A$19,0))*IF(OR(AE27&lt;$M$3,AE27&gt;$B$11),0,INDEX($M$4:$N$10,WEEKDAY(AE27,2),(AE27&gt;=$M$3)*(AE27&lt;$N$3)+2*(AE27&gt;=$N$3)*(AE27&lt;=$BU$36))))</f>
        <v>0</v>
      </c>
      <c r="BO27" s="83"/>
      <c r="BP27" s="13" cm="1">
        <f t="array" ref="BP27">IF($B$11="",ISERROR(MATCH(AG27,[1]Feiertage!$A$8:$A$19,0))*IF(OR(AG27&lt;$M$3,AG27&gt;$BU$36),0,INDEX($M$4:$N$10,WEEKDAY(AG27,2),(AG27&gt;=$M$3)*(AG27&lt;$N$3)+2*(AG27&gt;=$N$3)*(AG27&lt;=$BU$36))),ISERROR(MATCH(AG27,[1]Feiertage!$A$8:$A$19,0))*IF(OR(AG27&lt;$M$3,AG27&gt;$B$11),0,INDEX($M$4:$N$10,WEEKDAY(AG27,2),(AG27&gt;=$M$3)*(AG27&lt;$N$3)+2*(AG27&gt;=$N$3)*(AG27&lt;=$BU$36))))</f>
        <v>0</v>
      </c>
      <c r="BQ27" s="83"/>
      <c r="BR27" s="13" cm="1">
        <f t="array" ref="BR27">IF($B$11="",ISERROR(MATCH(AI27,[1]Feiertage!$A$8:$A$19,0))*IF(OR(AI27&lt;$M$3,AI27&gt;$BU$36),0,INDEX($M$4:$N$10,WEEKDAY(AI27,2),(AI27&gt;=$M$3)*(AI27&lt;$N$3)+2*(AI27&gt;=$N$3)*(AI27&lt;=$BU$36))),ISERROR(MATCH(AI27,[1]Feiertage!$A$8:$A$19,0))*IF(OR(AI27&lt;$M$3,AI27&gt;$B$11),0,INDEX($M$4:$N$10,WEEKDAY(AI27,2),(AI27&gt;=$M$3)*(AI27&lt;$N$3)+2*(AI27&gt;=$N$3)*(AI27&lt;=$BU$36))))</f>
        <v>0</v>
      </c>
      <c r="BS27" s="83"/>
      <c r="BT27" s="13" cm="1">
        <f t="array" ref="BT27">IF($B$11="",ISERROR(MATCH(AK27,[1]Feiertage!$A$8:$A$19,0))*IF(OR(AK27&lt;$M$3,AK27&gt;$BU$36),0,INDEX($M$4:$N$10,WEEKDAY(AK27,2),(AK27&gt;=$M$3)*(AK27&lt;$N$3)+2*(AK27&gt;=$N$3)*(AK27&lt;=$BU$36))),ISERROR(MATCH(AK27,[1]Feiertage!$A$8:$A$19,0))*IF(OR(AK27&lt;$M$3,AK27&gt;$B$11),0,INDEX($M$4:$N$10,WEEKDAY(AK27,2),(AK27&gt;=$M$3)*(AK27&lt;$N$3)+2*(AK27&gt;=$N$3)*(AK27&lt;=$BU$36))))</f>
        <v>0</v>
      </c>
      <c r="BU27" s="83"/>
      <c r="BV27" s="13" cm="1">
        <f t="array" ref="BV27">IF($B$11="",ISERROR(MATCH(AM27,[1]Feiertage!$A$8:$A$19,0))*IF(OR(AM27&lt;$M$3,AM27&gt;$BU$36),0,INDEX($M$4:$N$10,WEEKDAY(AM27,2),(AM27&gt;=$M$3)*(AM27&lt;$N$3)+2*(AM27&gt;=$N$3)*(AM27&lt;=$BU$36))),ISERROR(MATCH(AM27,[1]Feiertage!$A$8:$A$19,0))*IF(OR(AM27&lt;$M$3,AM27&gt;$B$11),0,INDEX($M$4:$N$10,WEEKDAY(AM27,2),(AM27&gt;=$M$3)*(AM27&lt;$N$3)+2*(AM27&gt;=$N$3)*(AM27&lt;=$BU$36))))</f>
        <v>0</v>
      </c>
      <c r="BW27" s="84"/>
      <c r="BZ27" s="162"/>
      <c r="CA27" s="13" cm="1">
        <f t="array" ref="CA27">IF($B$11="",ISERROR(MATCH(Q27,$AO$3:$AQ$3,0))*IF(OR(Q27&lt;$M$3,Q27&gt;$BU$36),0,INDEX($M$4:$N$10,WEEKDAY(Q27,2),(Q27&gt;=$M$3)*(Q27&lt;$N$3)+2*(Q27&gt;=$N$3)*(Q27&lt;=$BU$36))),ISERROR(MATCH(Q27,$AO$3:$AQ$3,0))*IF(OR(Q27&lt;$M$3,Q27&gt;$B$11),0,INDEX($M$4:$N$10,WEEKDAY(Q27,2),(Q27&gt;=$M$3)*(Q27&lt;$N$3)+2*(Q27&gt;=$N$3)*(Q27&lt;=$BU$36))))</f>
        <v>7</v>
      </c>
      <c r="CB27" s="83"/>
      <c r="CC27" s="13" cm="1">
        <f t="array" ref="CC27">IF($B$11="",ISERROR(MATCH(S27,$AO$3:$AQ$3,0))*IF(OR(S27&lt;$M$3,S27&gt;$BU$36),0,INDEX($M$4:$N$10,WEEKDAY(S27,2),(S27&gt;=$M$3)*(S27&lt;$N$3)+2*(S27&gt;=$N$3)*(S27&lt;=$BU$36))),ISERROR(MATCH(S27,$AO$3:$AQ$3,0))*IF(OR(S27&lt;$M$3,S27&gt;$B$11),0,INDEX($M$4:$N$10,WEEKDAY(S27,2),(S27&gt;=$M$3)*(S27&lt;$N$3)+2*(S27&gt;=$N$3)*(S27&lt;=$BU$36))))</f>
        <v>0</v>
      </c>
      <c r="CD27" s="83"/>
      <c r="CE27" s="13" cm="1">
        <f t="array" ref="CE27">IF($B$11="",ISERROR(MATCH(U27,$AO$3:$AQ$3,0))*IF(OR(U27&lt;$M$3,U27&gt;$BU$36),0,INDEX($M$4:$N$10,WEEKDAY(U27,2),(U27&gt;=$M$3)*(U27&lt;$N$3)+2*(U27&gt;=$N$3)*(U27&lt;=$BU$36))),ISERROR(MATCH(U27,$AO$3:$AQ$3,0))*IF(OR(U27&lt;$M$3,U27&gt;$B$11),0,INDEX($M$4:$N$10,WEEKDAY(U27,2),(U27&gt;=$M$3)*(U27&lt;$N$3)+2*(U27&gt;=$N$3)*(U27&lt;=$BU$36))))</f>
        <v>0</v>
      </c>
      <c r="CF27" s="83"/>
      <c r="CG27" s="13" cm="1">
        <f t="array" ref="CG27">IF($B$11="",ISERROR(MATCH(W27,$AO$3:$AQ$3,0))*IF(OR(W27&lt;$M$3,W27&gt;$BU$36),0,INDEX($M$4:$N$10,WEEKDAY(W27,2),(W27&gt;=$M$3)*(W27&lt;$N$3)+2*(W27&gt;=$N$3)*(W27&lt;=$BU$36))),ISERROR(MATCH(W27,$AO$3:$AQ$3,0))*IF(OR(W27&lt;$M$3,W27&gt;$B$11),0,INDEX($M$4:$N$10,WEEKDAY(W27,2),(W27&gt;=$M$3)*(W27&lt;$N$3)+2*(W27&gt;=$N$3)*(W27&lt;=$BU$36))))</f>
        <v>7</v>
      </c>
      <c r="CH27" s="83"/>
      <c r="CI27" s="13" cm="1">
        <f t="array" ref="CI27">IF($B$11="",ISERROR(MATCH(Y27,$AO$3:$AQ$3,0))*IF(OR(Y27&lt;$M$3,Y27&gt;$BU$36),0,INDEX($M$4:$N$10,WEEKDAY(Y27,2),(Y27&gt;=$M$3)*(Y27&lt;$N$3)+2*(Y27&gt;=$N$3)*(Y27&lt;=$BU$36))),ISERROR(MATCH(Y27,$AO$3:$AQ$3,0))*IF(OR(Y27&lt;$M$3,Y27&gt;$B$11),0,INDEX($M$4:$N$10,WEEKDAY(Y27,2),(Y27&gt;=$M$3)*(Y27&lt;$N$3)+2*(Y27&gt;=$N$3)*(Y27&lt;=$BU$36))))</f>
        <v>7</v>
      </c>
      <c r="CJ27" s="83"/>
      <c r="CK27" s="13" cm="1">
        <f t="array" ref="CK27">IF($B$11="",ISERROR(MATCH(AA27,$AO$3:$AQ$3,0))*IF(OR(AA27&lt;$M$3,AA27&gt;$BU$36),0,INDEX($M$4:$N$10,WEEKDAY(AA27,2),(AA27&gt;=$M$3)*(AA27&lt;$N$3)+2*(AA27&gt;=$N$3)*(AA27&lt;=$BU$36))),ISERROR(MATCH(AA27,$AO$3:$AQ$3,0))*IF(OR(AA27&lt;$M$3,AA27&gt;$B$11),0,INDEX($M$4:$N$10,WEEKDAY(AA27,2),(AA27&gt;=$M$3)*(AA27&lt;$N$3)+2*(AA27&gt;=$N$3)*(AA27&lt;=$BU$36))))</f>
        <v>0</v>
      </c>
      <c r="CL27" s="83"/>
      <c r="CM27" s="13" cm="1">
        <f t="array" ref="CM27">IF($B$11="",ISERROR(MATCH(AC27,$AO$3:$AQ$3,0))*IF(OR(AC27&lt;$M$3,AC27&gt;$BU$36),0,INDEX($M$4:$N$10,WEEKDAY(AC27,2),(AC27&gt;=$M$3)*(AC27&lt;$N$3)+2*(AC27&gt;=$N$3)*(AC27&lt;=$BU$36))),ISERROR(MATCH(AC27,$AO$3:$AQ$3,0))*IF(OR(AC27&lt;$M$3,AC27&gt;$B$11),0,INDEX($M$4:$N$10,WEEKDAY(AC27,2),(AC27&gt;=$M$3)*(AC27&lt;$N$3)+2*(AC27&gt;=$N$3)*(AC27&lt;=$BU$36))))</f>
        <v>6</v>
      </c>
      <c r="CN27" s="83"/>
      <c r="CO27" s="13" cm="1">
        <f t="array" ref="CO27">IF($B$11="",ISERROR(MATCH(AE27,$AO$3:$AQ$3,0))*IF(OR(AE27&lt;$M$3,AE27&gt;$BU$36),0,INDEX($M$4:$N$10,WEEKDAY(AE27,2),(AE27&gt;=$M$3)*(AE27&lt;$N$3)+2*(AE27&gt;=$N$3)*(AE27&lt;=$BU$36))),ISERROR(MATCH(AE27,$AO$3:$AQ$3,0))*IF(OR(AE27&lt;$M$3,AE27&gt;$B$11),0,INDEX($M$4:$N$10,WEEKDAY(AE27,2),(AE27&gt;=$M$3)*(AE27&lt;$N$3)+2*(AE27&gt;=$N$3)*(AE27&lt;=$BU$36))))</f>
        <v>0</v>
      </c>
      <c r="CP27" s="83"/>
      <c r="CQ27" s="13" cm="1">
        <f t="array" ref="CQ27">IF($B$11="",ISERROR(MATCH(AG27,$AO$3:$AQ$3,0))*IF(OR(AG27&lt;$M$3,AG27&gt;$BU$36),0,INDEX($M$4:$N$10,WEEKDAY(AG27,2),(AG27&gt;=$M$3)*(AG27&lt;$N$3)+2*(AG27&gt;=$N$3)*(AG27&lt;=$BU$36))),ISERROR(MATCH(AG27,$AO$3:$AQ$3,0))*IF(OR(AG27&lt;$M$3,AG27&gt;$B$11),0,INDEX($M$4:$N$10,WEEKDAY(AG27,2),(AG27&gt;=$M$3)*(AG27&lt;$N$3)+2*(AG27&gt;=$N$3)*(AG27&lt;=$BU$36))))</f>
        <v>0</v>
      </c>
      <c r="CR27" s="83"/>
      <c r="CS27" s="13" cm="1">
        <f t="array" ref="CS27">IF($B$11="",ISERROR(MATCH(AI27,$AO$3:$AQ$3,0))*IF(OR(AI27&lt;$M$3,AI27&gt;$BU$36),0,INDEX($M$4:$N$10,WEEKDAY(AI27,2),(AI27&gt;=$M$3)*(AI27&lt;$N$3)+2*(AI27&gt;=$N$3)*(AI27&lt;=$BU$36))),ISERROR(MATCH(AI27,$AO$3:$AQ$3,0))*IF(OR(AI27&lt;$M$3,AI27&gt;$BU$36),0,INDEX($M$4:$N$10,WEEKDAY(AI27,2),(AI27&gt;=$M$3)*(AI27&lt;$N$3)+2*(AI27&gt;=$N$3)*(AI27&lt;=$BU$36))))</f>
        <v>0</v>
      </c>
      <c r="CT27" s="83"/>
      <c r="CU27" s="13" cm="1">
        <f t="array" ref="CU27">IF($B$11="",ISERROR(MATCH(AK27,$AO$3:$AQ$3,0))*IF(OR(AK27&lt;$M$3,AK27&gt;$BU$36),0,INDEX($M$4:$N$10,WEEKDAY(AK27,2),(AK27&gt;=$M$3)*(AK27&lt;$N$3)+2*(AK27&gt;=$N$3)*(AK27&lt;=$BU$36))),ISERROR(MATCH(AK27,$AO$3:$AQ$3,0))*IF(OR(AK27&lt;$M$3,AK27&gt;$B$11),0,INDEX($M$4:$N$10,WEEKDAY(AK27,2),(AK27&gt;=$M$3)*(AK27&lt;$N$3)+2*(AK27&gt;=$N$3)*(AK27&lt;=$BU$36))))</f>
        <v>0</v>
      </c>
      <c r="CV27" s="83"/>
      <c r="CW27" s="13" cm="1">
        <f t="array" ref="CW27">IF($B$11="",ISERROR(MATCH(AM27,$AO$3:$AQ$3,0))*IF(OR(AM27&lt;$M$3,AM27&gt;$BU$36),0,INDEX($M$4:$N$10,WEEKDAY(AM27,2),(AM27&gt;=$M$3)*(AM27&lt;$N$3)+2*(AM27&gt;=$N$3)*(AM27&lt;=$BU$36))),ISERROR(MATCH(AM27,$AO$3:$AQ$3,0))*IF(OR(AM27&lt;$M$3,AM27&gt;$B$11),0,INDEX($M$4:$N$10,WEEKDAY(AM27,2),(AM27&gt;=$M$3)*(AM27&lt;$N$3)+2*(AM27&gt;=$N$3)*(AM27&lt;=$BU$36))))</f>
        <v>0</v>
      </c>
      <c r="CX27" s="84"/>
    </row>
    <row r="28" spans="1:102" ht="14.45" customHeight="1" x14ac:dyDescent="0.25">
      <c r="A28" s="29"/>
      <c r="B28" s="315"/>
      <c r="C28" s="316"/>
      <c r="D28" s="30" t="str" cm="1">
        <f t="array" ref="D28">IF($D$4="",IF(B28="","",SUMPRODUCT(($Q$2:$AM$32&gt;=A28)*($Q$2:$AM$32&lt;=B28)*($CA$2:$CW$32&gt;0))),IF(B28="","",SUMPRODUCT(($Q$2:$AM$32&gt;=A28)*($Q$2:$AM$32&lt;=B28)*($AZ$2:$BV$32&gt;0))))</f>
        <v/>
      </c>
      <c r="G28" s="312">
        <f>DATE($A$1,10,1)</f>
        <v>44835</v>
      </c>
      <c r="H28" s="313"/>
      <c r="I28" s="82">
        <f>COUNTIF($BR$2:$BR$32,"&gt;0")</f>
        <v>0</v>
      </c>
      <c r="J28" s="35">
        <f>IF($D$4="",SUM($CS$2:$CS$32),SUM($BR$2:$BR$32))</f>
        <v>0</v>
      </c>
      <c r="K28" s="34"/>
      <c r="L28" s="32"/>
      <c r="M28" s="36"/>
      <c r="N28" s="37">
        <f t="shared" si="8"/>
        <v>0</v>
      </c>
      <c r="P28" s="11">
        <f t="shared" si="1"/>
        <v>44588</v>
      </c>
      <c r="Q28" s="12">
        <f t="shared" si="5"/>
        <v>44588</v>
      </c>
      <c r="R28" s="11">
        <f t="shared" si="5"/>
        <v>44619</v>
      </c>
      <c r="S28" s="12">
        <f t="shared" si="5"/>
        <v>44619</v>
      </c>
      <c r="T28" s="11">
        <f t="shared" si="5"/>
        <v>44647</v>
      </c>
      <c r="U28" s="12">
        <f t="shared" si="5"/>
        <v>44647</v>
      </c>
      <c r="V28" s="11">
        <f t="shared" si="5"/>
        <v>44678</v>
      </c>
      <c r="W28" s="12">
        <f t="shared" si="5"/>
        <v>44678</v>
      </c>
      <c r="X28" s="11">
        <f t="shared" si="5"/>
        <v>44708</v>
      </c>
      <c r="Y28" s="12">
        <f t="shared" si="5"/>
        <v>44708</v>
      </c>
      <c r="Z28" s="11">
        <f t="shared" si="5"/>
        <v>44739</v>
      </c>
      <c r="AA28" s="12">
        <f t="shared" si="5"/>
        <v>44739</v>
      </c>
      <c r="AB28" s="11">
        <f t="shared" si="5"/>
        <v>44769</v>
      </c>
      <c r="AC28" s="12">
        <f t="shared" si="5"/>
        <v>44769</v>
      </c>
      <c r="AD28" s="11">
        <f t="shared" si="5"/>
        <v>44800</v>
      </c>
      <c r="AE28" s="12">
        <f t="shared" si="5"/>
        <v>44800</v>
      </c>
      <c r="AF28" s="11">
        <f t="shared" si="5"/>
        <v>44831</v>
      </c>
      <c r="AG28" s="12">
        <f t="shared" si="9"/>
        <v>44831</v>
      </c>
      <c r="AH28" s="11">
        <f t="shared" si="9"/>
        <v>44861</v>
      </c>
      <c r="AI28" s="12">
        <f t="shared" si="9"/>
        <v>44861</v>
      </c>
      <c r="AJ28" s="11">
        <f t="shared" si="9"/>
        <v>44892</v>
      </c>
      <c r="AK28" s="12">
        <f t="shared" si="9"/>
        <v>44892</v>
      </c>
      <c r="AL28" s="11">
        <f t="shared" si="9"/>
        <v>44922</v>
      </c>
      <c r="AM28" s="12">
        <f t="shared" si="9"/>
        <v>44922</v>
      </c>
      <c r="AO28" s="318" t="s">
        <v>55</v>
      </c>
      <c r="AP28" s="318"/>
      <c r="AQ28" s="318" t="s">
        <v>56</v>
      </c>
      <c r="AR28" s="318"/>
      <c r="AT28" s="319" t="s">
        <v>55</v>
      </c>
      <c r="AU28" s="319"/>
      <c r="AV28" s="319" t="s">
        <v>56</v>
      </c>
      <c r="AW28" s="319"/>
      <c r="AY28" s="162"/>
      <c r="AZ28" s="13" cm="1">
        <f t="array" ref="AZ28">IF($B$11="",ISERROR(MATCH(Q28,[1]Feiertage!$A$8:$A$19,0))*IF(OR(Q28&lt;$M$3,Q28&gt;$BU$36),0,INDEX($M$4:$N$10,WEEKDAY(Q28,2),(Q28&gt;=$M$3)*(Q28&lt;$N$3)+2*(Q28&gt;=$N$3)*(Q28&lt;=$BU$36))),ISERROR(MATCH(Q28,[1]Feiertage!$A$8:$A$19,0))*IF(OR(Q28&lt;$M$3,Q28&gt;$B$11),0,INDEX($M$4:$N$10,WEEKDAY(Q28,2),(Q28&gt;=$M$3)*(Q28&lt;$N$3)+2*(Q28&gt;=$N$3)*(Q28&lt;=$BU$36))))</f>
        <v>7</v>
      </c>
      <c r="BA28" s="83"/>
      <c r="BB28" s="13" cm="1">
        <f t="array" ref="BB28">IF($B$11="",ISERROR(MATCH(S28,[1]Feiertage!$A$8:$A$19,0))*IF(OR(S28&lt;$M$3,S28&gt;$BU$36),0,INDEX($M$4:$N$10,WEEKDAY(S28,2),(S28&gt;=$M$3)*(S28&lt;$N$3)+2*(S28&gt;=$N$3)*(S28&lt;=$BU$36))),ISERROR(MATCH(S28,[1]Feiertage!$A$8:$A$19,0))*IF(OR(S28&lt;$M$3,S28&gt;$B$11),0,INDEX($M$4:$N$10,WEEKDAY(S28,2),(S28&gt;=$M$3)*(S28&lt;$N$3)+2*(S28&gt;=$N$3)*(S28&lt;=$BU$36))))</f>
        <v>0</v>
      </c>
      <c r="BC28" s="83"/>
      <c r="BD28" s="13" cm="1">
        <f t="array" ref="BD28">IF($B$11="",ISERROR(MATCH(U28,[1]Feiertage!$A$8:$A$19,0))*IF(OR(U28&lt;$M$3,U28&gt;$BU$36),0,INDEX($M$4:$N$10,WEEKDAY(U28,2),(U28&gt;=$M$3)*(U28&lt;$N$3)+2*(U28&gt;=$N$3)*(U28&lt;=$BU$36))),ISERROR(MATCH(U28,[1]Feiertage!$A$8:$A$19,0))*IF(OR(U28&lt;$M$3,U28&gt;$B$11),0,INDEX($M$4:$N$10,WEEKDAY(U28,2),(U28&gt;=$M$3)*(U28&lt;$N$3)+2*(U28&gt;=$N$3)*(U28&lt;=$BU$36))))</f>
        <v>0</v>
      </c>
      <c r="BE28" s="83"/>
      <c r="BF28" s="13" cm="1">
        <f t="array" ref="BF28">IF($B$11="",ISERROR(MATCH(W28,[1]Feiertage!$A$8:$A$19,0))*IF(OR(W28&lt;$M$3,W28&gt;$BU$36),0,INDEX($M$4:$N$10,WEEKDAY(W28,2),(W28&gt;=$M$3)*(W28&lt;$N$3)+2*(W28&gt;=$N$3)*(W28&lt;=$BU$36))),ISERROR(MATCH(W28,[1]Feiertage!$A$8:$A$19,0))*IF(OR(W28&lt;$M$3,W28&gt;$B$11),0,INDEX($M$4:$N$10,WEEKDAY(W28,2),(W28&gt;=$M$3)*(W28&lt;$N$3)+2*(W28&gt;=$N$3)*(W28&lt;=$BU$36))))</f>
        <v>7</v>
      </c>
      <c r="BG28" s="83"/>
      <c r="BH28" s="13" cm="1">
        <f t="array" ref="BH28">IF($B$11="",ISERROR(MATCH(Y28,[1]Feiertage!$A$8:$A$19,0))*IF(OR(Y28&lt;$M$3,Y28&gt;$BU$36),0,INDEX($M$4:$N$10,WEEKDAY(Y28,2),(Y28&gt;=$M$3)*(Y28&lt;$N$3)+2*(Y28&gt;=$N$3)*(Y28&lt;=$BU$36))),ISERROR(MATCH(Y28,[1]Feiertage!$A$8:$A$19,0))*IF(OR(Y28&lt;$M$3,Y28&gt;$B$11),0,INDEX($M$4:$N$10,WEEKDAY(Y28,2),(Y28&gt;=$M$3)*(Y28&lt;$N$3)+2*(Y28&gt;=$N$3)*(Y28&lt;=$BU$36))))</f>
        <v>7</v>
      </c>
      <c r="BI28" s="83"/>
      <c r="BJ28" s="13" cm="1">
        <f t="array" ref="BJ28">IF($B$11="",ISERROR(MATCH(AA28,[1]Feiertage!$A$8:$A$19,0))*IF(OR(AA28&lt;$M$3,AA28&gt;$BU$36),0,INDEX($M$4:$N$10,WEEKDAY(AA28,2),(AA28&gt;=$M$3)*(AA28&lt;$N$3)+2*(AA28&gt;=$N$3)*(AA28&lt;=$BU$36))),ISERROR(MATCH(AA28,[1]Feiertage!$A$8:$A$19,0))*IF(OR(AA28&lt;$M$3,AA28&gt;$B$11),0,INDEX($M$4:$N$10,WEEKDAY(AA28,2),(AA28&gt;=$M$3)*(AA28&lt;$N$3)+2*(AA28&gt;=$N$3)*(AA28&lt;=$BU$36))))</f>
        <v>6</v>
      </c>
      <c r="BK28" s="83"/>
      <c r="BL28" s="13" cm="1">
        <f t="array" ref="BL28">IF($B$11="",ISERROR(MATCH(AC28,[1]Feiertage!$A$8:$A$19,0))*IF(OR(AC28&lt;$M$3,AC28&gt;$BU$36),0,INDEX($M$4:$N$10,WEEKDAY(AC28,2),(AC28&gt;=$M$3)*(AC28&lt;$N$3)+2*(AC28&gt;=$N$3)*(AC28&lt;=$BU$36))),ISERROR(MATCH(AC28,[1]Feiertage!$A$8:$A$19,0))*IF(OR(AC28&lt;$M$3,AC28&gt;$B$11),0,INDEX($M$4:$N$10,WEEKDAY(AC28,2),(AC28&gt;=$M$3)*(AC28&lt;$N$3)+2*(AC28&gt;=$N$3)*(AC28&lt;=$BU$36))))</f>
        <v>6</v>
      </c>
      <c r="BM28" s="83"/>
      <c r="BN28" s="13" cm="1">
        <f t="array" ref="BN28">IF($B$11="",ISERROR(MATCH(AE28,[1]Feiertage!$A$8:$A$19,0))*IF(OR(AE28&lt;$M$3,AE28&gt;$BU$36),0,INDEX($M$4:$N$10,WEEKDAY(AE28,2),(AE28&gt;=$M$3)*(AE28&lt;$N$3)+2*(AE28&gt;=$N$3)*(AE28&lt;=$BU$36))),ISERROR(MATCH(AE28,[1]Feiertage!$A$8:$A$19,0))*IF(OR(AE28&lt;$M$3,AE28&gt;$B$11),0,INDEX($M$4:$N$10,WEEKDAY(AE28,2),(AE28&gt;=$M$3)*(AE28&lt;$N$3)+2*(AE28&gt;=$N$3)*(AE28&lt;=$BU$36))))</f>
        <v>0</v>
      </c>
      <c r="BO28" s="83"/>
      <c r="BP28" s="13" cm="1">
        <f t="array" ref="BP28">IF($B$11="",ISERROR(MATCH(AG28,[1]Feiertage!$A$8:$A$19,0))*IF(OR(AG28&lt;$M$3,AG28&gt;$BU$36),0,INDEX($M$4:$N$10,WEEKDAY(AG28,2),(AG28&gt;=$M$3)*(AG28&lt;$N$3)+2*(AG28&gt;=$N$3)*(AG28&lt;=$BU$36))),ISERROR(MATCH(AG28,[1]Feiertage!$A$8:$A$19,0))*IF(OR(AG28&lt;$M$3,AG28&gt;$B$11),0,INDEX($M$4:$N$10,WEEKDAY(AG28,2),(AG28&gt;=$M$3)*(AG28&lt;$N$3)+2*(AG28&gt;=$N$3)*(AG28&lt;=$BU$36))))</f>
        <v>0</v>
      </c>
      <c r="BQ28" s="83"/>
      <c r="BR28" s="13" cm="1">
        <f t="array" ref="BR28">IF($B$11="",ISERROR(MATCH(AI28,[1]Feiertage!$A$8:$A$19,0))*IF(OR(AI28&lt;$M$3,AI28&gt;$BU$36),0,INDEX($M$4:$N$10,WEEKDAY(AI28,2),(AI28&gt;=$M$3)*(AI28&lt;$N$3)+2*(AI28&gt;=$N$3)*(AI28&lt;=$BU$36))),ISERROR(MATCH(AI28,[1]Feiertage!$A$8:$A$19,0))*IF(OR(AI28&lt;$M$3,AI28&gt;$B$11),0,INDEX($M$4:$N$10,WEEKDAY(AI28,2),(AI28&gt;=$M$3)*(AI28&lt;$N$3)+2*(AI28&gt;=$N$3)*(AI28&lt;=$BU$36))))</f>
        <v>0</v>
      </c>
      <c r="BS28" s="83"/>
      <c r="BT28" s="13" cm="1">
        <f t="array" ref="BT28">IF($B$11="",ISERROR(MATCH(AK28,[1]Feiertage!$A$8:$A$19,0))*IF(OR(AK28&lt;$M$3,AK28&gt;$BU$36),0,INDEX($M$4:$N$10,WEEKDAY(AK28,2),(AK28&gt;=$M$3)*(AK28&lt;$N$3)+2*(AK28&gt;=$N$3)*(AK28&lt;=$BU$36))),ISERROR(MATCH(AK28,[1]Feiertage!$A$8:$A$19,0))*IF(OR(AK28&lt;$M$3,AK28&gt;$B$11),0,INDEX($M$4:$N$10,WEEKDAY(AK28,2),(AK28&gt;=$M$3)*(AK28&lt;$N$3)+2*(AK28&gt;=$N$3)*(AK28&lt;=$BU$36))))</f>
        <v>0</v>
      </c>
      <c r="BU28" s="83"/>
      <c r="BV28" s="13" cm="1">
        <f t="array" ref="BV28">IF($B$11="",ISERROR(MATCH(AM28,[1]Feiertage!$A$8:$A$19,0))*IF(OR(AM28&lt;$M$3,AM28&gt;$BU$36),0,INDEX($M$4:$N$10,WEEKDAY(AM28,2),(AM28&gt;=$M$3)*(AM28&lt;$N$3)+2*(AM28&gt;=$N$3)*(AM28&lt;=$BU$36))),ISERROR(MATCH(AM28,[1]Feiertage!$A$8:$A$19,0))*IF(OR(AM28&lt;$M$3,AM28&gt;$B$11),0,INDEX($M$4:$N$10,WEEKDAY(AM28,2),(AM28&gt;=$M$3)*(AM28&lt;$N$3)+2*(AM28&gt;=$N$3)*(AM28&lt;=$BU$36))))</f>
        <v>0</v>
      </c>
      <c r="BW28" s="84"/>
      <c r="BZ28" s="162"/>
      <c r="CA28" s="13" cm="1">
        <f t="array" ref="CA28">IF($B$11="",ISERROR(MATCH(Q28,$AO$3:$AQ$3,0))*IF(OR(Q28&lt;$M$3,Q28&gt;$BU$36),0,INDEX($M$4:$N$10,WEEKDAY(Q28,2),(Q28&gt;=$M$3)*(Q28&lt;$N$3)+2*(Q28&gt;=$N$3)*(Q28&lt;=$BU$36))),ISERROR(MATCH(Q28,$AO$3:$AQ$3,0))*IF(OR(Q28&lt;$M$3,Q28&gt;$B$11),0,INDEX($M$4:$N$10,WEEKDAY(Q28,2),(Q28&gt;=$M$3)*(Q28&lt;$N$3)+2*(Q28&gt;=$N$3)*(Q28&lt;=$BU$36))))</f>
        <v>7</v>
      </c>
      <c r="CB28" s="83"/>
      <c r="CC28" s="13" cm="1">
        <f t="array" ref="CC28">IF($B$11="",ISERROR(MATCH(S28,$AO$3:$AQ$3,0))*IF(OR(S28&lt;$M$3,S28&gt;$BU$36),0,INDEX($M$4:$N$10,WEEKDAY(S28,2),(S28&gt;=$M$3)*(S28&lt;$N$3)+2*(S28&gt;=$N$3)*(S28&lt;=$BU$36))),ISERROR(MATCH(S28,$AO$3:$AQ$3,0))*IF(OR(S28&lt;$M$3,S28&gt;$B$11),0,INDEX($M$4:$N$10,WEEKDAY(S28,2),(S28&gt;=$M$3)*(S28&lt;$N$3)+2*(S28&gt;=$N$3)*(S28&lt;=$BU$36))))</f>
        <v>0</v>
      </c>
      <c r="CD28" s="83"/>
      <c r="CE28" s="13" cm="1">
        <f t="array" ref="CE28">IF($B$11="",ISERROR(MATCH(U28,$AO$3:$AQ$3,0))*IF(OR(U28&lt;$M$3,U28&gt;$BU$36),0,INDEX($M$4:$N$10,WEEKDAY(U28,2),(U28&gt;=$M$3)*(U28&lt;$N$3)+2*(U28&gt;=$N$3)*(U28&lt;=$BU$36))),ISERROR(MATCH(U28,$AO$3:$AQ$3,0))*IF(OR(U28&lt;$M$3,U28&gt;$B$11),0,INDEX($M$4:$N$10,WEEKDAY(U28,2),(U28&gt;=$M$3)*(U28&lt;$N$3)+2*(U28&gt;=$N$3)*(U28&lt;=$BU$36))))</f>
        <v>0</v>
      </c>
      <c r="CF28" s="83"/>
      <c r="CG28" s="13" cm="1">
        <f t="array" ref="CG28">IF($B$11="",ISERROR(MATCH(W28,$AO$3:$AQ$3,0))*IF(OR(W28&lt;$M$3,W28&gt;$BU$36),0,INDEX($M$4:$N$10,WEEKDAY(W28,2),(W28&gt;=$M$3)*(W28&lt;$N$3)+2*(W28&gt;=$N$3)*(W28&lt;=$BU$36))),ISERROR(MATCH(W28,$AO$3:$AQ$3,0))*IF(OR(W28&lt;$M$3,W28&gt;$B$11),0,INDEX($M$4:$N$10,WEEKDAY(W28,2),(W28&gt;=$M$3)*(W28&lt;$N$3)+2*(W28&gt;=$N$3)*(W28&lt;=$BU$36))))</f>
        <v>7</v>
      </c>
      <c r="CH28" s="83"/>
      <c r="CI28" s="13" cm="1">
        <f t="array" ref="CI28">IF($B$11="",ISERROR(MATCH(Y28,$AO$3:$AQ$3,0))*IF(OR(Y28&lt;$M$3,Y28&gt;$BU$36),0,INDEX($M$4:$N$10,WEEKDAY(Y28,2),(Y28&gt;=$M$3)*(Y28&lt;$N$3)+2*(Y28&gt;=$N$3)*(Y28&lt;=$BU$36))),ISERROR(MATCH(Y28,$AO$3:$AQ$3,0))*IF(OR(Y28&lt;$M$3,Y28&gt;$B$11),0,INDEX($M$4:$N$10,WEEKDAY(Y28,2),(Y28&gt;=$M$3)*(Y28&lt;$N$3)+2*(Y28&gt;=$N$3)*(Y28&lt;=$BU$36))))</f>
        <v>7</v>
      </c>
      <c r="CJ28" s="83"/>
      <c r="CK28" s="13" cm="1">
        <f t="array" ref="CK28">IF($B$11="",ISERROR(MATCH(AA28,$AO$3:$AQ$3,0))*IF(OR(AA28&lt;$M$3,AA28&gt;$BU$36),0,INDEX($M$4:$N$10,WEEKDAY(AA28,2),(AA28&gt;=$M$3)*(AA28&lt;$N$3)+2*(AA28&gt;=$N$3)*(AA28&lt;=$BU$36))),ISERROR(MATCH(AA28,$AO$3:$AQ$3,0))*IF(OR(AA28&lt;$M$3,AA28&gt;$B$11),0,INDEX($M$4:$N$10,WEEKDAY(AA28,2),(AA28&gt;=$M$3)*(AA28&lt;$N$3)+2*(AA28&gt;=$N$3)*(AA28&lt;=$BU$36))))</f>
        <v>6</v>
      </c>
      <c r="CL28" s="83"/>
      <c r="CM28" s="13" cm="1">
        <f t="array" ref="CM28">IF($B$11="",ISERROR(MATCH(AC28,$AO$3:$AQ$3,0))*IF(OR(AC28&lt;$M$3,AC28&gt;$BU$36),0,INDEX($M$4:$N$10,WEEKDAY(AC28,2),(AC28&gt;=$M$3)*(AC28&lt;$N$3)+2*(AC28&gt;=$N$3)*(AC28&lt;=$BU$36))),ISERROR(MATCH(AC28,$AO$3:$AQ$3,0))*IF(OR(AC28&lt;$M$3,AC28&gt;$B$11),0,INDEX($M$4:$N$10,WEEKDAY(AC28,2),(AC28&gt;=$M$3)*(AC28&lt;$N$3)+2*(AC28&gt;=$N$3)*(AC28&lt;=$BU$36))))</f>
        <v>6</v>
      </c>
      <c r="CN28" s="83"/>
      <c r="CO28" s="13" cm="1">
        <f t="array" ref="CO28">IF($B$11="",ISERROR(MATCH(AE28,$AO$3:$AQ$3,0))*IF(OR(AE28&lt;$M$3,AE28&gt;$BU$36),0,INDEX($M$4:$N$10,WEEKDAY(AE28,2),(AE28&gt;=$M$3)*(AE28&lt;$N$3)+2*(AE28&gt;=$N$3)*(AE28&lt;=$BU$36))),ISERROR(MATCH(AE28,$AO$3:$AQ$3,0))*IF(OR(AE28&lt;$M$3,AE28&gt;$B$11),0,INDEX($M$4:$N$10,WEEKDAY(AE28,2),(AE28&gt;=$M$3)*(AE28&lt;$N$3)+2*(AE28&gt;=$N$3)*(AE28&lt;=$BU$36))))</f>
        <v>0</v>
      </c>
      <c r="CP28" s="83"/>
      <c r="CQ28" s="13" cm="1">
        <f t="array" ref="CQ28">IF($B$11="",ISERROR(MATCH(AG28,$AO$3:$AQ$3,0))*IF(OR(AG28&lt;$M$3,AG28&gt;$BU$36),0,INDEX($M$4:$N$10,WEEKDAY(AG28,2),(AG28&gt;=$M$3)*(AG28&lt;$N$3)+2*(AG28&gt;=$N$3)*(AG28&lt;=$BU$36))),ISERROR(MATCH(AG28,$AO$3:$AQ$3,0))*IF(OR(AG28&lt;$M$3,AG28&gt;$B$11),0,INDEX($M$4:$N$10,WEEKDAY(AG28,2),(AG28&gt;=$M$3)*(AG28&lt;$N$3)+2*(AG28&gt;=$N$3)*(AG28&lt;=$BU$36))))</f>
        <v>0</v>
      </c>
      <c r="CR28" s="83"/>
      <c r="CS28" s="13" cm="1">
        <f t="array" ref="CS28">IF($B$11="",ISERROR(MATCH(AI28,$AO$3:$AQ$3,0))*IF(OR(AI28&lt;$M$3,AI28&gt;$BU$36),0,INDEX($M$4:$N$10,WEEKDAY(AI28,2),(AI28&gt;=$M$3)*(AI28&lt;$N$3)+2*(AI28&gt;=$N$3)*(AI28&lt;=$BU$36))),ISERROR(MATCH(AI28,$AO$3:$AQ$3,0))*IF(OR(AI28&lt;$M$3,AI28&gt;$BU$36),0,INDEX($M$4:$N$10,WEEKDAY(AI28,2),(AI28&gt;=$M$3)*(AI28&lt;$N$3)+2*(AI28&gt;=$N$3)*(AI28&lt;=$BU$36))))</f>
        <v>0</v>
      </c>
      <c r="CT28" s="83"/>
      <c r="CU28" s="13" cm="1">
        <f t="array" ref="CU28">IF($B$11="",ISERROR(MATCH(AK28,$AO$3:$AQ$3,0))*IF(OR(AK28&lt;$M$3,AK28&gt;$BU$36),0,INDEX($M$4:$N$10,WEEKDAY(AK28,2),(AK28&gt;=$M$3)*(AK28&lt;$N$3)+2*(AK28&gt;=$N$3)*(AK28&lt;=$BU$36))),ISERROR(MATCH(AK28,$AO$3:$AQ$3,0))*IF(OR(AK28&lt;$M$3,AK28&gt;$B$11),0,INDEX($M$4:$N$10,WEEKDAY(AK28,2),(AK28&gt;=$M$3)*(AK28&lt;$N$3)+2*(AK28&gt;=$N$3)*(AK28&lt;=$BU$36))))</f>
        <v>0</v>
      </c>
      <c r="CV28" s="83"/>
      <c r="CW28" s="13" cm="1">
        <f t="array" ref="CW28">IF($B$11="",ISERROR(MATCH(AM28,$AO$3:$AQ$3,0))*IF(OR(AM28&lt;$M$3,AM28&gt;$BU$36),0,INDEX($M$4:$N$10,WEEKDAY(AM28,2),(AM28&gt;=$M$3)*(AM28&lt;$N$3)+2*(AM28&gt;=$N$3)*(AM28&lt;=$BU$36))),ISERROR(MATCH(AM28,$AO$3:$AQ$3,0))*IF(OR(AM28&lt;$M$3,AM28&gt;$B$11),0,INDEX($M$4:$N$10,WEEKDAY(AM28,2),(AM28&gt;=$M$3)*(AM28&lt;$N$3)+2*(AM28&gt;=$N$3)*(AM28&lt;=$BU$36))))</f>
        <v>0</v>
      </c>
      <c r="CX28" s="84"/>
    </row>
    <row r="29" spans="1:102" ht="14.45" customHeight="1" x14ac:dyDescent="0.25">
      <c r="A29" s="29"/>
      <c r="B29" s="315"/>
      <c r="C29" s="316"/>
      <c r="D29" s="30" t="str" cm="1">
        <f t="array" ref="D29">IF($D$4="",IF(B29="","",SUMPRODUCT(($Q$2:$AM$32&gt;=A29)*($Q$2:$AM$32&lt;=B29)*($CA$2:$CW$32&gt;0))),IF(B29="","",SUMPRODUCT(($Q$2:$AM$32&gt;=A29)*($Q$2:$AM$32&lt;=B29)*($AZ$2:$BV$32&gt;0))))</f>
        <v/>
      </c>
      <c r="G29" s="312">
        <f>DATE($A$1,11,1)</f>
        <v>44866</v>
      </c>
      <c r="H29" s="313"/>
      <c r="I29" s="82">
        <f>COUNTIF($BT$2:$BT$32,"&gt;0")</f>
        <v>0</v>
      </c>
      <c r="J29" s="35">
        <f>IF($D$4="",SUM($CU$2:$CU$32),SUM($BT$2:$BT$32))</f>
        <v>0</v>
      </c>
      <c r="K29" s="34"/>
      <c r="L29" s="32"/>
      <c r="M29" s="36"/>
      <c r="N29" s="37">
        <f>IF($D$4="",(MAX(MIN(EDATE(G29,1),$N$3)-MAX(G29,$M$3),0))/(EDATE(G29,1)-G29)*($D$6*$J29+$H$6)+MAX(MIN(EDATE(G29,1),$BU$36)-MAX(G29,$N$3),0)/(EDATE(G29,1)-G29)*($D$7*$J29+$H$7),(MAX(MIN(EDATE(G29,1),$N$3)-MAX(G29,$M$3),0))/(EDATE(G29,1)-G29)*($D$4+$H$4)+MAX(MIN(EDATE(G29,1),$BU$36)-MAX(G29,$N$3),0)/(EDATE(G29,1)-G29)*($D$5+$H$5))</f>
        <v>0</v>
      </c>
      <c r="P29" s="11">
        <f t="shared" si="1"/>
        <v>44589</v>
      </c>
      <c r="Q29" s="12">
        <f t="shared" si="5"/>
        <v>44589</v>
      </c>
      <c r="R29" s="11">
        <f t="shared" si="5"/>
        <v>44620</v>
      </c>
      <c r="S29" s="12">
        <f t="shared" si="5"/>
        <v>44620</v>
      </c>
      <c r="T29" s="11">
        <f t="shared" si="5"/>
        <v>44648</v>
      </c>
      <c r="U29" s="12">
        <f t="shared" si="5"/>
        <v>44648</v>
      </c>
      <c r="V29" s="11">
        <f t="shared" si="5"/>
        <v>44679</v>
      </c>
      <c r="W29" s="12">
        <f t="shared" si="5"/>
        <v>44679</v>
      </c>
      <c r="X29" s="11">
        <f t="shared" si="5"/>
        <v>44709</v>
      </c>
      <c r="Y29" s="12">
        <f t="shared" si="5"/>
        <v>44709</v>
      </c>
      <c r="Z29" s="11">
        <f t="shared" si="5"/>
        <v>44740</v>
      </c>
      <c r="AA29" s="12">
        <f t="shared" si="5"/>
        <v>44740</v>
      </c>
      <c r="AB29" s="11">
        <f t="shared" si="5"/>
        <v>44770</v>
      </c>
      <c r="AC29" s="12">
        <f t="shared" si="5"/>
        <v>44770</v>
      </c>
      <c r="AD29" s="11">
        <f t="shared" si="5"/>
        <v>44801</v>
      </c>
      <c r="AE29" s="12">
        <f t="shared" si="5"/>
        <v>44801</v>
      </c>
      <c r="AF29" s="11">
        <f t="shared" si="5"/>
        <v>44832</v>
      </c>
      <c r="AG29" s="12">
        <f t="shared" si="9"/>
        <v>44832</v>
      </c>
      <c r="AH29" s="11">
        <f t="shared" si="9"/>
        <v>44862</v>
      </c>
      <c r="AI29" s="12">
        <f t="shared" si="9"/>
        <v>44862</v>
      </c>
      <c r="AJ29" s="11">
        <f t="shared" si="9"/>
        <v>44893</v>
      </c>
      <c r="AK29" s="12">
        <f t="shared" si="9"/>
        <v>44893</v>
      </c>
      <c r="AL29" s="11">
        <f t="shared" si="9"/>
        <v>44923</v>
      </c>
      <c r="AM29" s="12">
        <f t="shared" si="9"/>
        <v>44923</v>
      </c>
      <c r="AO29" s="308"/>
      <c r="AP29" s="308"/>
      <c r="AQ29" s="308"/>
      <c r="AR29" s="308"/>
      <c r="AT29" s="317" t="str">
        <f>(IF(ISNUMBER($AV$29),DATE(A1,1,1),""))</f>
        <v/>
      </c>
      <c r="AU29" s="317"/>
      <c r="AV29" s="317" t="str">
        <f>IF(AND(B10&gt;BR36,B10&lt;BR40),B10-1,"")</f>
        <v/>
      </c>
      <c r="AW29" s="317"/>
      <c r="AY29" s="162"/>
      <c r="AZ29" s="13" cm="1">
        <f t="array" ref="AZ29">IF($B$11="",ISERROR(MATCH(Q29,[1]Feiertage!$A$8:$A$19,0))*IF(OR(Q29&lt;$M$3,Q29&gt;$BU$36),0,INDEX($M$4:$N$10,WEEKDAY(Q29,2),(Q29&gt;=$M$3)*(Q29&lt;$N$3)+2*(Q29&gt;=$N$3)*(Q29&lt;=$BU$36))),ISERROR(MATCH(Q29,[1]Feiertage!$A$8:$A$19,0))*IF(OR(Q29&lt;$M$3,Q29&gt;$B$11),0,INDEX($M$4:$N$10,WEEKDAY(Q29,2),(Q29&gt;=$M$3)*(Q29&lt;$N$3)+2*(Q29&gt;=$N$3)*(Q29&lt;=$BU$36))))</f>
        <v>7</v>
      </c>
      <c r="BA29" s="83"/>
      <c r="BB29" s="13" cm="1">
        <f t="array" ref="BB29">IF($B$11="",ISERROR(MATCH(S29,[1]Feiertage!$A$8:$A$19,0))*IF(OR(S29&lt;$M$3,S29&gt;$BU$36),0,INDEX($M$4:$N$10,WEEKDAY(S29,2),(S29&gt;=$M$3)*(S29&lt;$N$3)+2*(S29&gt;=$N$3)*(S29&lt;=$BU$36))),ISERROR(MATCH(S29,[1]Feiertage!$A$8:$A$19,0))*IF(OR(S29&lt;$M$3,S29&gt;$B$11),0,INDEX($M$4:$N$10,WEEKDAY(S29,2),(S29&gt;=$M$3)*(S29&lt;$N$3)+2*(S29&gt;=$N$3)*(S29&lt;=$BU$36))))</f>
        <v>7</v>
      </c>
      <c r="BC29" s="83"/>
      <c r="BD29" s="13" cm="1">
        <f t="array" ref="BD29">IF($B$11="",ISERROR(MATCH(U29,[1]Feiertage!$A$8:$A$19,0))*IF(OR(U29&lt;$M$3,U29&gt;$BU$36),0,INDEX($M$4:$N$10,WEEKDAY(U29,2),(U29&gt;=$M$3)*(U29&lt;$N$3)+2*(U29&gt;=$N$3)*(U29&lt;=$BU$36))),ISERROR(MATCH(U29,[1]Feiertage!$A$8:$A$19,0))*IF(OR(U29&lt;$M$3,U29&gt;$B$11),0,INDEX($M$4:$N$10,WEEKDAY(U29,2),(U29&gt;=$M$3)*(U29&lt;$N$3)+2*(U29&gt;=$N$3)*(U29&lt;=$BU$36))))</f>
        <v>7</v>
      </c>
      <c r="BE29" s="83"/>
      <c r="BF29" s="13" cm="1">
        <f t="array" ref="BF29">IF($B$11="",ISERROR(MATCH(W29,[1]Feiertage!$A$8:$A$19,0))*IF(OR(W29&lt;$M$3,W29&gt;$BU$36),0,INDEX($M$4:$N$10,WEEKDAY(W29,2),(W29&gt;=$M$3)*(W29&lt;$N$3)+2*(W29&gt;=$N$3)*(W29&lt;=$BU$36))),ISERROR(MATCH(W29,[1]Feiertage!$A$8:$A$19,0))*IF(OR(W29&lt;$M$3,W29&gt;$B$11),0,INDEX($M$4:$N$10,WEEKDAY(W29,2),(W29&gt;=$M$3)*(W29&lt;$N$3)+2*(W29&gt;=$N$3)*(W29&lt;=$BU$36))))</f>
        <v>7</v>
      </c>
      <c r="BG29" s="83"/>
      <c r="BH29" s="13" cm="1">
        <f t="array" ref="BH29">IF($B$11="",ISERROR(MATCH(Y29,[1]Feiertage!$A$8:$A$19,0))*IF(OR(Y29&lt;$M$3,Y29&gt;$BU$36),0,INDEX($M$4:$N$10,WEEKDAY(Y29,2),(Y29&gt;=$M$3)*(Y29&lt;$N$3)+2*(Y29&gt;=$N$3)*(Y29&lt;=$BU$36))),ISERROR(MATCH(Y29,[1]Feiertage!$A$8:$A$19,0))*IF(OR(Y29&lt;$M$3,Y29&gt;$B$11),0,INDEX($M$4:$N$10,WEEKDAY(Y29,2),(Y29&gt;=$M$3)*(Y29&lt;$N$3)+2*(Y29&gt;=$N$3)*(Y29&lt;=$BU$36))))</f>
        <v>0</v>
      </c>
      <c r="BI29" s="83"/>
      <c r="BJ29" s="13" cm="1">
        <f t="array" ref="BJ29">IF($B$11="",ISERROR(MATCH(AA29,[1]Feiertage!$A$8:$A$19,0))*IF(OR(AA29&lt;$M$3,AA29&gt;$BU$36),0,INDEX($M$4:$N$10,WEEKDAY(AA29,2),(AA29&gt;=$M$3)*(AA29&lt;$N$3)+2*(AA29&gt;=$N$3)*(AA29&lt;=$BU$36))),ISERROR(MATCH(AA29,[1]Feiertage!$A$8:$A$19,0))*IF(OR(AA29&lt;$M$3,AA29&gt;$B$11),0,INDEX($M$4:$N$10,WEEKDAY(AA29,2),(AA29&gt;=$M$3)*(AA29&lt;$N$3)+2*(AA29&gt;=$N$3)*(AA29&lt;=$BU$36))))</f>
        <v>6</v>
      </c>
      <c r="BK29" s="83"/>
      <c r="BL29" s="13" cm="1">
        <f t="array" ref="BL29">IF($B$11="",ISERROR(MATCH(AC29,[1]Feiertage!$A$8:$A$19,0))*IF(OR(AC29&lt;$M$3,AC29&gt;$BU$36),0,INDEX($M$4:$N$10,WEEKDAY(AC29,2),(AC29&gt;=$M$3)*(AC29&lt;$N$3)+2*(AC29&gt;=$N$3)*(AC29&lt;=$BU$36))),ISERROR(MATCH(AC29,[1]Feiertage!$A$8:$A$19,0))*IF(OR(AC29&lt;$M$3,AC29&gt;$B$11),0,INDEX($M$4:$N$10,WEEKDAY(AC29,2),(AC29&gt;=$M$3)*(AC29&lt;$N$3)+2*(AC29&gt;=$N$3)*(AC29&lt;=$BU$36))))</f>
        <v>6</v>
      </c>
      <c r="BM29" s="83"/>
      <c r="BN29" s="13" cm="1">
        <f t="array" ref="BN29">IF($B$11="",ISERROR(MATCH(AE29,[1]Feiertage!$A$8:$A$19,0))*IF(OR(AE29&lt;$M$3,AE29&gt;$BU$36),0,INDEX($M$4:$N$10,WEEKDAY(AE29,2),(AE29&gt;=$M$3)*(AE29&lt;$N$3)+2*(AE29&gt;=$N$3)*(AE29&lt;=$BU$36))),ISERROR(MATCH(AE29,[1]Feiertage!$A$8:$A$19,0))*IF(OR(AE29&lt;$M$3,AE29&gt;$B$11),0,INDEX($M$4:$N$10,WEEKDAY(AE29,2),(AE29&gt;=$M$3)*(AE29&lt;$N$3)+2*(AE29&gt;=$N$3)*(AE29&lt;=$BU$36))))</f>
        <v>0</v>
      </c>
      <c r="BO29" s="83"/>
      <c r="BP29" s="13" cm="1">
        <f t="array" ref="BP29">IF($B$11="",ISERROR(MATCH(AG29,[1]Feiertage!$A$8:$A$19,0))*IF(OR(AG29&lt;$M$3,AG29&gt;$BU$36),0,INDEX($M$4:$N$10,WEEKDAY(AG29,2),(AG29&gt;=$M$3)*(AG29&lt;$N$3)+2*(AG29&gt;=$N$3)*(AG29&lt;=$BU$36))),ISERROR(MATCH(AG29,[1]Feiertage!$A$8:$A$19,0))*IF(OR(AG29&lt;$M$3,AG29&gt;$B$11),0,INDEX($M$4:$N$10,WEEKDAY(AG29,2),(AG29&gt;=$M$3)*(AG29&lt;$N$3)+2*(AG29&gt;=$N$3)*(AG29&lt;=$BU$36))))</f>
        <v>0</v>
      </c>
      <c r="BQ29" s="83"/>
      <c r="BR29" s="13" cm="1">
        <f t="array" ref="BR29">IF($B$11="",ISERROR(MATCH(AI29,[1]Feiertage!$A$8:$A$19,0))*IF(OR(AI29&lt;$M$3,AI29&gt;$BU$36),0,INDEX($M$4:$N$10,WEEKDAY(AI29,2),(AI29&gt;=$M$3)*(AI29&lt;$N$3)+2*(AI29&gt;=$N$3)*(AI29&lt;=$BU$36))),ISERROR(MATCH(AI29,[1]Feiertage!$A$8:$A$19,0))*IF(OR(AI29&lt;$M$3,AI29&gt;$B$11),0,INDEX($M$4:$N$10,WEEKDAY(AI29,2),(AI29&gt;=$M$3)*(AI29&lt;$N$3)+2*(AI29&gt;=$N$3)*(AI29&lt;=$BU$36))))</f>
        <v>0</v>
      </c>
      <c r="BS29" s="83"/>
      <c r="BT29" s="13" cm="1">
        <f t="array" ref="BT29">IF($B$11="",ISERROR(MATCH(AK29,[1]Feiertage!$A$8:$A$19,0))*IF(OR(AK29&lt;$M$3,AK29&gt;$BU$36),0,INDEX($M$4:$N$10,WEEKDAY(AK29,2),(AK29&gt;=$M$3)*(AK29&lt;$N$3)+2*(AK29&gt;=$N$3)*(AK29&lt;=$BU$36))),ISERROR(MATCH(AK29,[1]Feiertage!$A$8:$A$19,0))*IF(OR(AK29&lt;$M$3,AK29&gt;$B$11),0,INDEX($M$4:$N$10,WEEKDAY(AK29,2),(AK29&gt;=$M$3)*(AK29&lt;$N$3)+2*(AK29&gt;=$N$3)*(AK29&lt;=$BU$36))))</f>
        <v>0</v>
      </c>
      <c r="BU29" s="83"/>
      <c r="BV29" s="13" cm="1">
        <f t="array" ref="BV29">IF($B$11="",ISERROR(MATCH(AM29,[1]Feiertage!$A$8:$A$19,0))*IF(OR(AM29&lt;$M$3,AM29&gt;$BU$36),0,INDEX($M$4:$N$10,WEEKDAY(AM29,2),(AM29&gt;=$M$3)*(AM29&lt;$N$3)+2*(AM29&gt;=$N$3)*(AM29&lt;=$BU$36))),ISERROR(MATCH(AM29,[1]Feiertage!$A$8:$A$19,0))*IF(OR(AM29&lt;$M$3,AM29&gt;$B$11),0,INDEX($M$4:$N$10,WEEKDAY(AM29,2),(AM29&gt;=$M$3)*(AM29&lt;$N$3)+2*(AM29&gt;=$N$3)*(AM29&lt;=$BU$36))))</f>
        <v>0</v>
      </c>
      <c r="BW29" s="84"/>
      <c r="BZ29" s="162"/>
      <c r="CA29" s="13" cm="1">
        <f t="array" ref="CA29">IF($B$11="",ISERROR(MATCH(Q29,$AO$3:$AQ$3,0))*IF(OR(Q29&lt;$M$3,Q29&gt;$BU$36),0,INDEX($M$4:$N$10,WEEKDAY(Q29,2),(Q29&gt;=$M$3)*(Q29&lt;$N$3)+2*(Q29&gt;=$N$3)*(Q29&lt;=$BU$36))),ISERROR(MATCH(Q29,$AO$3:$AQ$3,0))*IF(OR(Q29&lt;$M$3,Q29&gt;$B$11),0,INDEX($M$4:$N$10,WEEKDAY(Q29,2),(Q29&gt;=$M$3)*(Q29&lt;$N$3)+2*(Q29&gt;=$N$3)*(Q29&lt;=$BU$36))))</f>
        <v>7</v>
      </c>
      <c r="CB29" s="83"/>
      <c r="CC29" s="13" cm="1">
        <f t="array" ref="CC29">IF($B$11="",ISERROR(MATCH(S29,$AO$3:$AQ$3,0))*IF(OR(S29&lt;$M$3,S29&gt;$BU$36),0,INDEX($M$4:$N$10,WEEKDAY(S29,2),(S29&gt;=$M$3)*(S29&lt;$N$3)+2*(S29&gt;=$N$3)*(S29&lt;=$BU$36))),ISERROR(MATCH(S29,$AO$3:$AQ$3,0))*IF(OR(S29&lt;$M$3,S29&gt;$B$11),0,INDEX($M$4:$N$10,WEEKDAY(S29,2),(S29&gt;=$M$3)*(S29&lt;$N$3)+2*(S29&gt;=$N$3)*(S29&lt;=$BU$36))))</f>
        <v>7</v>
      </c>
      <c r="CD29" s="83"/>
      <c r="CE29" s="13" cm="1">
        <f t="array" ref="CE29">IF($B$11="",ISERROR(MATCH(U29,$AO$3:$AQ$3,0))*IF(OR(U29&lt;$M$3,U29&gt;$BU$36),0,INDEX($M$4:$N$10,WEEKDAY(U29,2),(U29&gt;=$M$3)*(U29&lt;$N$3)+2*(U29&gt;=$N$3)*(U29&lt;=$BU$36))),ISERROR(MATCH(U29,$AO$3:$AQ$3,0))*IF(OR(U29&lt;$M$3,U29&gt;$B$11),0,INDEX($M$4:$N$10,WEEKDAY(U29,2),(U29&gt;=$M$3)*(U29&lt;$N$3)+2*(U29&gt;=$N$3)*(U29&lt;=$BU$36))))</f>
        <v>7</v>
      </c>
      <c r="CF29" s="83"/>
      <c r="CG29" s="13" cm="1">
        <f t="array" ref="CG29">IF($B$11="",ISERROR(MATCH(W29,$AO$3:$AQ$3,0))*IF(OR(W29&lt;$M$3,W29&gt;$BU$36),0,INDEX($M$4:$N$10,WEEKDAY(W29,2),(W29&gt;=$M$3)*(W29&lt;$N$3)+2*(W29&gt;=$N$3)*(W29&lt;=$BU$36))),ISERROR(MATCH(W29,$AO$3:$AQ$3,0))*IF(OR(W29&lt;$M$3,W29&gt;$B$11),0,INDEX($M$4:$N$10,WEEKDAY(W29,2),(W29&gt;=$M$3)*(W29&lt;$N$3)+2*(W29&gt;=$N$3)*(W29&lt;=$BU$36))))</f>
        <v>7</v>
      </c>
      <c r="CH29" s="83"/>
      <c r="CI29" s="13" cm="1">
        <f t="array" ref="CI29">IF($B$11="",ISERROR(MATCH(Y29,$AO$3:$AQ$3,0))*IF(OR(Y29&lt;$M$3,Y29&gt;$BU$36),0,INDEX($M$4:$N$10,WEEKDAY(Y29,2),(Y29&gt;=$M$3)*(Y29&lt;$N$3)+2*(Y29&gt;=$N$3)*(Y29&lt;=$BU$36))),ISERROR(MATCH(Y29,$AO$3:$AQ$3,0))*IF(OR(Y29&lt;$M$3,Y29&gt;$B$11),0,INDEX($M$4:$N$10,WEEKDAY(Y29,2),(Y29&gt;=$M$3)*(Y29&lt;$N$3)+2*(Y29&gt;=$N$3)*(Y29&lt;=$BU$36))))</f>
        <v>0</v>
      </c>
      <c r="CJ29" s="83"/>
      <c r="CK29" s="13" cm="1">
        <f t="array" ref="CK29">IF($B$11="",ISERROR(MATCH(AA29,$AO$3:$AQ$3,0))*IF(OR(AA29&lt;$M$3,AA29&gt;$BU$36),0,INDEX($M$4:$N$10,WEEKDAY(AA29,2),(AA29&gt;=$M$3)*(AA29&lt;$N$3)+2*(AA29&gt;=$N$3)*(AA29&lt;=$BU$36))),ISERROR(MATCH(AA29,$AO$3:$AQ$3,0))*IF(OR(AA29&lt;$M$3,AA29&gt;$B$11),0,INDEX($M$4:$N$10,WEEKDAY(AA29,2),(AA29&gt;=$M$3)*(AA29&lt;$N$3)+2*(AA29&gt;=$N$3)*(AA29&lt;=$BU$36))))</f>
        <v>6</v>
      </c>
      <c r="CL29" s="83"/>
      <c r="CM29" s="13" cm="1">
        <f t="array" ref="CM29">IF($B$11="",ISERROR(MATCH(AC29,$AO$3:$AQ$3,0))*IF(OR(AC29&lt;$M$3,AC29&gt;$BU$36),0,INDEX($M$4:$N$10,WEEKDAY(AC29,2),(AC29&gt;=$M$3)*(AC29&lt;$N$3)+2*(AC29&gt;=$N$3)*(AC29&lt;=$BU$36))),ISERROR(MATCH(AC29,$AO$3:$AQ$3,0))*IF(OR(AC29&lt;$M$3,AC29&gt;$B$11),0,INDEX($M$4:$N$10,WEEKDAY(AC29,2),(AC29&gt;=$M$3)*(AC29&lt;$N$3)+2*(AC29&gt;=$N$3)*(AC29&lt;=$BU$36))))</f>
        <v>6</v>
      </c>
      <c r="CN29" s="83"/>
      <c r="CO29" s="13" cm="1">
        <f t="array" ref="CO29">IF($B$11="",ISERROR(MATCH(AE29,$AO$3:$AQ$3,0))*IF(OR(AE29&lt;$M$3,AE29&gt;$BU$36),0,INDEX($M$4:$N$10,WEEKDAY(AE29,2),(AE29&gt;=$M$3)*(AE29&lt;$N$3)+2*(AE29&gt;=$N$3)*(AE29&lt;=$BU$36))),ISERROR(MATCH(AE29,$AO$3:$AQ$3,0))*IF(OR(AE29&lt;$M$3,AE29&gt;$B$11),0,INDEX($M$4:$N$10,WEEKDAY(AE29,2),(AE29&gt;=$M$3)*(AE29&lt;$N$3)+2*(AE29&gt;=$N$3)*(AE29&lt;=$BU$36))))</f>
        <v>0</v>
      </c>
      <c r="CP29" s="83"/>
      <c r="CQ29" s="13" cm="1">
        <f t="array" ref="CQ29">IF($B$11="",ISERROR(MATCH(AG29,$AO$3:$AQ$3,0))*IF(OR(AG29&lt;$M$3,AG29&gt;$BU$36),0,INDEX($M$4:$N$10,WEEKDAY(AG29,2),(AG29&gt;=$M$3)*(AG29&lt;$N$3)+2*(AG29&gt;=$N$3)*(AG29&lt;=$BU$36))),ISERROR(MATCH(AG29,$AO$3:$AQ$3,0))*IF(OR(AG29&lt;$M$3,AG29&gt;$B$11),0,INDEX($M$4:$N$10,WEEKDAY(AG29,2),(AG29&gt;=$M$3)*(AG29&lt;$N$3)+2*(AG29&gt;=$N$3)*(AG29&lt;=$BU$36))))</f>
        <v>0</v>
      </c>
      <c r="CR29" s="83"/>
      <c r="CS29" s="13" cm="1">
        <f t="array" ref="CS29">IF($B$11="",ISERROR(MATCH(AI29,$AO$3:$AQ$3,0))*IF(OR(AI29&lt;$M$3,AI29&gt;$BU$36),0,INDEX($M$4:$N$10,WEEKDAY(AI29,2),(AI29&gt;=$M$3)*(AI29&lt;$N$3)+2*(AI29&gt;=$N$3)*(AI29&lt;=$BU$36))),ISERROR(MATCH(AI29,$AO$3:$AQ$3,0))*IF(OR(AI29&lt;$M$3,AI29&gt;$BU$36),0,INDEX($M$4:$N$10,WEEKDAY(AI29,2),(AI29&gt;=$M$3)*(AI29&lt;$N$3)+2*(AI29&gt;=$N$3)*(AI29&lt;=$BU$36))))</f>
        <v>0</v>
      </c>
      <c r="CT29" s="83"/>
      <c r="CU29" s="13" cm="1">
        <f t="array" ref="CU29">IF($B$11="",ISERROR(MATCH(AK29,$AO$3:$AQ$3,0))*IF(OR(AK29&lt;$M$3,AK29&gt;$BU$36),0,INDEX($M$4:$N$10,WEEKDAY(AK29,2),(AK29&gt;=$M$3)*(AK29&lt;$N$3)+2*(AK29&gt;=$N$3)*(AK29&lt;=$BU$36))),ISERROR(MATCH(AK29,$AO$3:$AQ$3,0))*IF(OR(AK29&lt;$M$3,AK29&gt;$B$11),0,INDEX($M$4:$N$10,WEEKDAY(AK29,2),(AK29&gt;=$M$3)*(AK29&lt;$N$3)+2*(AK29&gt;=$N$3)*(AK29&lt;=$BU$36))))</f>
        <v>0</v>
      </c>
      <c r="CV29" s="83"/>
      <c r="CW29" s="13" cm="1">
        <f t="array" ref="CW29">IF($B$11="",ISERROR(MATCH(AM29,$AO$3:$AQ$3,0))*IF(OR(AM29&lt;$M$3,AM29&gt;$BU$36),0,INDEX($M$4:$N$10,WEEKDAY(AM29,2),(AM29&gt;=$M$3)*(AM29&lt;$N$3)+2*(AM29&gt;=$N$3)*(AM29&lt;=$BU$36))),ISERROR(MATCH(AM29,$AO$3:$AQ$3,0))*IF(OR(AM29&lt;$M$3,AM29&gt;$B$11),0,INDEX($M$4:$N$10,WEEKDAY(AM29,2),(AM29&gt;=$M$3)*(AM29&lt;$N$3)+2*(AM29&gt;=$N$3)*(AM29&lt;=$BU$36))))</f>
        <v>0</v>
      </c>
      <c r="CX29" s="84"/>
    </row>
    <row r="30" spans="1:102" ht="14.45" customHeight="1" x14ac:dyDescent="0.25">
      <c r="A30" s="311" t="s">
        <v>62</v>
      </c>
      <c r="B30" s="311"/>
      <c r="C30" s="311"/>
      <c r="D30" s="53">
        <f>SUM(D15:D29)</f>
        <v>0</v>
      </c>
      <c r="G30" s="312">
        <f>DATE($A$1,12,1)</f>
        <v>44896</v>
      </c>
      <c r="H30" s="313"/>
      <c r="I30" s="82">
        <f>COUNTIF($BV$2:$BV$32,"&gt;0")</f>
        <v>0</v>
      </c>
      <c r="J30" s="35">
        <f>IF($D$4="",SUM($CW$2:$CW$32),SUM($BV$2:$BV$32))</f>
        <v>0</v>
      </c>
      <c r="K30" s="34"/>
      <c r="L30" s="32"/>
      <c r="M30" s="36"/>
      <c r="N30" s="37">
        <f t="shared" ref="N30" si="10">IF($D$4="",(MAX(MIN(EDATE(G30,1),$N$3)-MAX(G30,$M$3),0))/(EDATE(G30,1)-G30)*($D$6*$J30+$H$6)+MAX(MIN(EDATE(G30,1),$BU$36)-MAX(G30,$N$3),0)/(EDATE(G30,1)-G30)*($D$7*$J30+$H$7),(MAX(MIN(EDATE(G30,1),$N$3)-MAX(G30,$M$3),0))/(EDATE(G30,1)-G30)*($D$4+$H$4)+MAX(MIN(EDATE(G30,1),$BU$36)-MAX(G30,$N$3),0)/(EDATE(G30,1)-G30)*($D$5+$H$5))</f>
        <v>0</v>
      </c>
      <c r="P30" s="11">
        <f t="shared" si="1"/>
        <v>44590</v>
      </c>
      <c r="Q30" s="12">
        <f t="shared" si="5"/>
        <v>44590</v>
      </c>
      <c r="R30" s="11" t="str">
        <f t="shared" si="5"/>
        <v/>
      </c>
      <c r="S30" s="12" t="str">
        <f t="shared" si="5"/>
        <v/>
      </c>
      <c r="T30" s="11">
        <f t="shared" si="5"/>
        <v>44649</v>
      </c>
      <c r="U30" s="12">
        <f t="shared" si="5"/>
        <v>44649</v>
      </c>
      <c r="V30" s="11">
        <f t="shared" si="5"/>
        <v>44680</v>
      </c>
      <c r="W30" s="12">
        <f t="shared" si="5"/>
        <v>44680</v>
      </c>
      <c r="X30" s="11">
        <f t="shared" si="5"/>
        <v>44710</v>
      </c>
      <c r="Y30" s="12">
        <f t="shared" si="5"/>
        <v>44710</v>
      </c>
      <c r="Z30" s="11">
        <f t="shared" si="5"/>
        <v>44741</v>
      </c>
      <c r="AA30" s="12">
        <f t="shared" si="5"/>
        <v>44741</v>
      </c>
      <c r="AB30" s="11">
        <f t="shared" si="5"/>
        <v>44771</v>
      </c>
      <c r="AC30" s="12">
        <f t="shared" si="5"/>
        <v>44771</v>
      </c>
      <c r="AD30" s="11">
        <f t="shared" si="5"/>
        <v>44802</v>
      </c>
      <c r="AE30" s="12">
        <f t="shared" si="5"/>
        <v>44802</v>
      </c>
      <c r="AF30" s="11">
        <f t="shared" si="5"/>
        <v>44833</v>
      </c>
      <c r="AG30" s="12">
        <f t="shared" si="9"/>
        <v>44833</v>
      </c>
      <c r="AH30" s="11">
        <f t="shared" si="9"/>
        <v>44863</v>
      </c>
      <c r="AI30" s="12">
        <f t="shared" si="9"/>
        <v>44863</v>
      </c>
      <c r="AJ30" s="11">
        <f t="shared" si="9"/>
        <v>44894</v>
      </c>
      <c r="AK30" s="12">
        <f t="shared" si="9"/>
        <v>44894</v>
      </c>
      <c r="AL30" s="11">
        <f t="shared" si="9"/>
        <v>44924</v>
      </c>
      <c r="AM30" s="12">
        <f t="shared" si="9"/>
        <v>44924</v>
      </c>
      <c r="AO30" s="303"/>
      <c r="AP30" s="303"/>
      <c r="AQ30" s="303"/>
      <c r="AR30" s="303"/>
      <c r="AT30" s="314">
        <f>IF($B$11="","",B11+1)</f>
        <v>44774</v>
      </c>
      <c r="AU30" s="314"/>
      <c r="AV30" s="314">
        <f>IF(ISNUMBER($AT$30),DATE(A1,12,31),"")</f>
        <v>44926</v>
      </c>
      <c r="AW30" s="314"/>
      <c r="AY30" s="162"/>
      <c r="AZ30" s="13" cm="1">
        <f t="array" ref="AZ30">IF($B$11="",ISERROR(MATCH(Q30,[1]Feiertage!$A$8:$A$19,0))*IF(OR(Q30&lt;$M$3,Q30&gt;$BU$36),0,INDEX($M$4:$N$10,WEEKDAY(Q30,2),(Q30&gt;=$M$3)*(Q30&lt;$N$3)+2*(Q30&gt;=$N$3)*(Q30&lt;=$BU$36))),ISERROR(MATCH(Q30,[1]Feiertage!$A$8:$A$19,0))*IF(OR(Q30&lt;$M$3,Q30&gt;$B$11),0,INDEX($M$4:$N$10,WEEKDAY(Q30,2),(Q30&gt;=$M$3)*(Q30&lt;$N$3)+2*(Q30&gt;=$N$3)*(Q30&lt;=$BU$36))))</f>
        <v>0</v>
      </c>
      <c r="BA30" s="83"/>
      <c r="BB30" s="13" cm="1">
        <f t="array" ref="BB30">IF($B$11="",ISERROR(MATCH(S30,[1]Feiertage!$A$8:$A$19,0))*IF(OR(S30&lt;$M$3,S30&gt;$BU$36),0,INDEX($M$4:$N$10,WEEKDAY(S30,2),(S30&gt;=$M$3)*(S30&lt;$N$3)+2*(S30&gt;=$N$3)*(S30&lt;=$BU$36))),ISERROR(MATCH(S30,[1]Feiertage!$A$8:$A$19,0))*IF(OR(S30&lt;$M$3,S30&gt;$B$11),0,INDEX($M$4:$N$10,WEEKDAY(S30,2),(S30&gt;=$M$3)*(S30&lt;$N$3)+2*(S30&gt;=$N$3)*(S30&lt;=$BU$36))))</f>
        <v>0</v>
      </c>
      <c r="BC30" s="83"/>
      <c r="BD30" s="13" cm="1">
        <f t="array" ref="BD30">IF($B$11="",ISERROR(MATCH(U30,[1]Feiertage!$A$8:$A$19,0))*IF(OR(U30&lt;$M$3,U30&gt;$BU$36),0,INDEX($M$4:$N$10,WEEKDAY(U30,2),(U30&gt;=$M$3)*(U30&lt;$N$3)+2*(U30&gt;=$N$3)*(U30&lt;=$BU$36))),ISERROR(MATCH(U30,[1]Feiertage!$A$8:$A$19,0))*IF(OR(U30&lt;$M$3,U30&gt;$B$11),0,INDEX($M$4:$N$10,WEEKDAY(U30,2),(U30&gt;=$M$3)*(U30&lt;$N$3)+2*(U30&gt;=$N$3)*(U30&lt;=$BU$36))))</f>
        <v>7</v>
      </c>
      <c r="BE30" s="83"/>
      <c r="BF30" s="13" cm="1">
        <f t="array" ref="BF30">IF($B$11="",ISERROR(MATCH(W30,[1]Feiertage!$A$8:$A$19,0))*IF(OR(W30&lt;$M$3,W30&gt;$BU$36),0,INDEX($M$4:$N$10,WEEKDAY(W30,2),(W30&gt;=$M$3)*(W30&lt;$N$3)+2*(W30&gt;=$N$3)*(W30&lt;=$BU$36))),ISERROR(MATCH(W30,[1]Feiertage!$A$8:$A$19,0))*IF(OR(W30&lt;$M$3,W30&gt;$B$11),0,INDEX($M$4:$N$10,WEEKDAY(W30,2),(W30&gt;=$M$3)*(W30&lt;$N$3)+2*(W30&gt;=$N$3)*(W30&lt;=$BU$36))))</f>
        <v>7</v>
      </c>
      <c r="BG30" s="83"/>
      <c r="BH30" s="13" cm="1">
        <f t="array" ref="BH30">IF($B$11="",ISERROR(MATCH(Y30,[1]Feiertage!$A$8:$A$19,0))*IF(OR(Y30&lt;$M$3,Y30&gt;$BU$36),0,INDEX($M$4:$N$10,WEEKDAY(Y30,2),(Y30&gt;=$M$3)*(Y30&lt;$N$3)+2*(Y30&gt;=$N$3)*(Y30&lt;=$BU$36))),ISERROR(MATCH(Y30,[1]Feiertage!$A$8:$A$19,0))*IF(OR(Y30&lt;$M$3,Y30&gt;$B$11),0,INDEX($M$4:$N$10,WEEKDAY(Y30,2),(Y30&gt;=$M$3)*(Y30&lt;$N$3)+2*(Y30&gt;=$N$3)*(Y30&lt;=$BU$36))))</f>
        <v>0</v>
      </c>
      <c r="BI30" s="83"/>
      <c r="BJ30" s="13" cm="1">
        <f t="array" ref="BJ30">IF($B$11="",ISERROR(MATCH(AA30,[1]Feiertage!$A$8:$A$19,0))*IF(OR(AA30&lt;$M$3,AA30&gt;$BU$36),0,INDEX($M$4:$N$10,WEEKDAY(AA30,2),(AA30&gt;=$M$3)*(AA30&lt;$N$3)+2*(AA30&gt;=$N$3)*(AA30&lt;=$BU$36))),ISERROR(MATCH(AA30,[1]Feiertage!$A$8:$A$19,0))*IF(OR(AA30&lt;$M$3,AA30&gt;$B$11),0,INDEX($M$4:$N$10,WEEKDAY(AA30,2),(AA30&gt;=$M$3)*(AA30&lt;$N$3)+2*(AA30&gt;=$N$3)*(AA30&lt;=$BU$36))))</f>
        <v>6</v>
      </c>
      <c r="BK30" s="83"/>
      <c r="BL30" s="13" cm="1">
        <f t="array" ref="BL30">IF($B$11="",ISERROR(MATCH(AC30,[1]Feiertage!$A$8:$A$19,0))*IF(OR(AC30&lt;$M$3,AC30&gt;$BU$36),0,INDEX($M$4:$N$10,WEEKDAY(AC30,2),(AC30&gt;=$M$3)*(AC30&lt;$N$3)+2*(AC30&gt;=$N$3)*(AC30&lt;=$BU$36))),ISERROR(MATCH(AC30,[1]Feiertage!$A$8:$A$19,0))*IF(OR(AC30&lt;$M$3,AC30&gt;$B$11),0,INDEX($M$4:$N$10,WEEKDAY(AC30,2),(AC30&gt;=$M$3)*(AC30&lt;$N$3)+2*(AC30&gt;=$N$3)*(AC30&lt;=$BU$36))))</f>
        <v>6</v>
      </c>
      <c r="BM30" s="83"/>
      <c r="BN30" s="13" cm="1">
        <f t="array" ref="BN30">IF($B$11="",ISERROR(MATCH(AE30,[1]Feiertage!$A$8:$A$19,0))*IF(OR(AE30&lt;$M$3,AE30&gt;$BU$36),0,INDEX($M$4:$N$10,WEEKDAY(AE30,2),(AE30&gt;=$M$3)*(AE30&lt;$N$3)+2*(AE30&gt;=$N$3)*(AE30&lt;=$BU$36))),ISERROR(MATCH(AE30,[1]Feiertage!$A$8:$A$19,0))*IF(OR(AE30&lt;$M$3,AE30&gt;$B$11),0,INDEX($M$4:$N$10,WEEKDAY(AE30,2),(AE30&gt;=$M$3)*(AE30&lt;$N$3)+2*(AE30&gt;=$N$3)*(AE30&lt;=$BU$36))))</f>
        <v>0</v>
      </c>
      <c r="BO30" s="83"/>
      <c r="BP30" s="13" cm="1">
        <f t="array" ref="BP30">IF($B$11="",ISERROR(MATCH(AG30,[1]Feiertage!$A$8:$A$19,0))*IF(OR(AG30&lt;$M$3,AG30&gt;$BU$36),0,INDEX($M$4:$N$10,WEEKDAY(AG30,2),(AG30&gt;=$M$3)*(AG30&lt;$N$3)+2*(AG30&gt;=$N$3)*(AG30&lt;=$BU$36))),ISERROR(MATCH(AG30,[1]Feiertage!$A$8:$A$19,0))*IF(OR(AG30&lt;$M$3,AG30&gt;$B$11),0,INDEX($M$4:$N$10,WEEKDAY(AG30,2),(AG30&gt;=$M$3)*(AG30&lt;$N$3)+2*(AG30&gt;=$N$3)*(AG30&lt;=$BU$36))))</f>
        <v>0</v>
      </c>
      <c r="BQ30" s="83"/>
      <c r="BR30" s="13" cm="1">
        <f t="array" ref="BR30">IF($B$11="",ISERROR(MATCH(AI30,[1]Feiertage!$A$8:$A$19,0))*IF(OR(AI30&lt;$M$3,AI30&gt;$BU$36),0,INDEX($M$4:$N$10,WEEKDAY(AI30,2),(AI30&gt;=$M$3)*(AI30&lt;$N$3)+2*(AI30&gt;=$N$3)*(AI30&lt;=$BU$36))),ISERROR(MATCH(AI30,[1]Feiertage!$A$8:$A$19,0))*IF(OR(AI30&lt;$M$3,AI30&gt;$B$11),0,INDEX($M$4:$N$10,WEEKDAY(AI30,2),(AI30&gt;=$M$3)*(AI30&lt;$N$3)+2*(AI30&gt;=$N$3)*(AI30&lt;=$BU$36))))</f>
        <v>0</v>
      </c>
      <c r="BS30" s="83"/>
      <c r="BT30" s="13" cm="1">
        <f t="array" ref="BT30">IF($B$11="",ISERROR(MATCH(AK30,[1]Feiertage!$A$8:$A$19,0))*IF(OR(AK30&lt;$M$3,AK30&gt;$BU$36),0,INDEX($M$4:$N$10,WEEKDAY(AK30,2),(AK30&gt;=$M$3)*(AK30&lt;$N$3)+2*(AK30&gt;=$N$3)*(AK30&lt;=$BU$36))),ISERROR(MATCH(AK30,[1]Feiertage!$A$8:$A$19,0))*IF(OR(AK30&lt;$M$3,AK30&gt;$B$11),0,INDEX($M$4:$N$10,WEEKDAY(AK30,2),(AK30&gt;=$M$3)*(AK30&lt;$N$3)+2*(AK30&gt;=$N$3)*(AK30&lt;=$BU$36))))</f>
        <v>0</v>
      </c>
      <c r="BU30" s="83"/>
      <c r="BV30" s="13" cm="1">
        <f t="array" ref="BV30">IF($B$11="",ISERROR(MATCH(AM30,[1]Feiertage!$A$8:$A$19,0))*IF(OR(AM30&lt;$M$3,AM30&gt;$BU$36),0,INDEX($M$4:$N$10,WEEKDAY(AM30,2),(AM30&gt;=$M$3)*(AM30&lt;$N$3)+2*(AM30&gt;=$N$3)*(AM30&lt;=$BU$36))),ISERROR(MATCH(AM30,[1]Feiertage!$A$8:$A$19,0))*IF(OR(AM30&lt;$M$3,AM30&gt;$B$11),0,INDEX($M$4:$N$10,WEEKDAY(AM30,2),(AM30&gt;=$M$3)*(AM30&lt;$N$3)+2*(AM30&gt;=$N$3)*(AM30&lt;=$BU$36))))</f>
        <v>0</v>
      </c>
      <c r="BW30" s="84"/>
      <c r="BZ30" s="162"/>
      <c r="CA30" s="13" cm="1">
        <f t="array" ref="CA30">IF($B$11="",ISERROR(MATCH(Q30,$AO$3:$AQ$3,0))*IF(OR(Q30&lt;$M$3,Q30&gt;$BU$36),0,INDEX($M$4:$N$10,WEEKDAY(Q30,2),(Q30&gt;=$M$3)*(Q30&lt;$N$3)+2*(Q30&gt;=$N$3)*(Q30&lt;=$BU$36))),ISERROR(MATCH(Q30,$AO$3:$AQ$3,0))*IF(OR(Q30&lt;$M$3,Q30&gt;$B$11),0,INDEX($M$4:$N$10,WEEKDAY(Q30,2),(Q30&gt;=$M$3)*(Q30&lt;$N$3)+2*(Q30&gt;=$N$3)*(Q30&lt;=$BU$36))))</f>
        <v>0</v>
      </c>
      <c r="CB30" s="83"/>
      <c r="CC30" s="13" cm="1">
        <f t="array" ref="CC30">IF($B$11="",ISERROR(MATCH(S30,$AO$3:$AQ$3,0))*IF(OR(S30&lt;$M$3,S30&gt;$BU$36),0,INDEX($M$4:$N$10,WEEKDAY(S30,2),(S30&gt;=$M$3)*(S30&lt;$N$3)+2*(S30&gt;=$N$3)*(S30&lt;=$BU$36))),ISERROR(MATCH(S30,$AO$3:$AQ$3,0))*IF(OR(S30&lt;$M$3,S30&gt;$B$11),0,INDEX($M$4:$N$10,WEEKDAY(S30,2),(S30&gt;=$M$3)*(S30&lt;$N$3)+2*(S30&gt;=$N$3)*(S30&lt;=$BU$36))))</f>
        <v>0</v>
      </c>
      <c r="CD30" s="83"/>
      <c r="CE30" s="13" cm="1">
        <f t="array" ref="CE30">IF($B$11="",ISERROR(MATCH(U30,$AO$3:$AQ$3,0))*IF(OR(U30&lt;$M$3,U30&gt;$BU$36),0,INDEX($M$4:$N$10,WEEKDAY(U30,2),(U30&gt;=$M$3)*(U30&lt;$N$3)+2*(U30&gt;=$N$3)*(U30&lt;=$BU$36))),ISERROR(MATCH(U30,$AO$3:$AQ$3,0))*IF(OR(U30&lt;$M$3,U30&gt;$B$11),0,INDEX($M$4:$N$10,WEEKDAY(U30,2),(U30&gt;=$M$3)*(U30&lt;$N$3)+2*(U30&gt;=$N$3)*(U30&lt;=$BU$36))))</f>
        <v>7</v>
      </c>
      <c r="CF30" s="83"/>
      <c r="CG30" s="13" cm="1">
        <f t="array" ref="CG30">IF($B$11="",ISERROR(MATCH(W30,$AO$3:$AQ$3,0))*IF(OR(W30&lt;$M$3,W30&gt;$BU$36),0,INDEX($M$4:$N$10,WEEKDAY(W30,2),(W30&gt;=$M$3)*(W30&lt;$N$3)+2*(W30&gt;=$N$3)*(W30&lt;=$BU$36))),ISERROR(MATCH(W30,$AO$3:$AQ$3,0))*IF(OR(W30&lt;$M$3,W30&gt;$B$11),0,INDEX($M$4:$N$10,WEEKDAY(W30,2),(W30&gt;=$M$3)*(W30&lt;$N$3)+2*(W30&gt;=$N$3)*(W30&lt;=$BU$36))))</f>
        <v>7</v>
      </c>
      <c r="CH30" s="83"/>
      <c r="CI30" s="13" cm="1">
        <f t="array" ref="CI30">IF($B$11="",ISERROR(MATCH(Y30,$AO$3:$AQ$3,0))*IF(OR(Y30&lt;$M$3,Y30&gt;$BU$36),0,INDEX($M$4:$N$10,WEEKDAY(Y30,2),(Y30&gt;=$M$3)*(Y30&lt;$N$3)+2*(Y30&gt;=$N$3)*(Y30&lt;=$BU$36))),ISERROR(MATCH(Y30,$AO$3:$AQ$3,0))*IF(OR(Y30&lt;$M$3,Y30&gt;$B$11),0,INDEX($M$4:$N$10,WEEKDAY(Y30,2),(Y30&gt;=$M$3)*(Y30&lt;$N$3)+2*(Y30&gt;=$N$3)*(Y30&lt;=$BU$36))))</f>
        <v>0</v>
      </c>
      <c r="CJ30" s="83"/>
      <c r="CK30" s="13" cm="1">
        <f t="array" ref="CK30">IF($B$11="",ISERROR(MATCH(AA30,$AO$3:$AQ$3,0))*IF(OR(AA30&lt;$M$3,AA30&gt;$BU$36),0,INDEX($M$4:$N$10,WEEKDAY(AA30,2),(AA30&gt;=$M$3)*(AA30&lt;$N$3)+2*(AA30&gt;=$N$3)*(AA30&lt;=$BU$36))),ISERROR(MATCH(AA30,$AO$3:$AQ$3,0))*IF(OR(AA30&lt;$M$3,AA30&gt;$B$11),0,INDEX($M$4:$N$10,WEEKDAY(AA30,2),(AA30&gt;=$M$3)*(AA30&lt;$N$3)+2*(AA30&gt;=$N$3)*(AA30&lt;=$BU$36))))</f>
        <v>6</v>
      </c>
      <c r="CL30" s="83"/>
      <c r="CM30" s="13" cm="1">
        <f t="array" ref="CM30">IF($B$11="",ISERROR(MATCH(AC30,$AO$3:$AQ$3,0))*IF(OR(AC30&lt;$M$3,AC30&gt;$BU$36),0,INDEX($M$4:$N$10,WEEKDAY(AC30,2),(AC30&gt;=$M$3)*(AC30&lt;$N$3)+2*(AC30&gt;=$N$3)*(AC30&lt;=$BU$36))),ISERROR(MATCH(AC30,$AO$3:$AQ$3,0))*IF(OR(AC30&lt;$M$3,AC30&gt;$B$11),0,INDEX($M$4:$N$10,WEEKDAY(AC30,2),(AC30&gt;=$M$3)*(AC30&lt;$N$3)+2*(AC30&gt;=$N$3)*(AC30&lt;=$BU$36))))</f>
        <v>6</v>
      </c>
      <c r="CN30" s="83"/>
      <c r="CO30" s="13" cm="1">
        <f t="array" ref="CO30">IF($B$11="",ISERROR(MATCH(AE30,$AO$3:$AQ$3,0))*IF(OR(AE30&lt;$M$3,AE30&gt;$BU$36),0,INDEX($M$4:$N$10,WEEKDAY(AE30,2),(AE30&gt;=$M$3)*(AE30&lt;$N$3)+2*(AE30&gt;=$N$3)*(AE30&lt;=$BU$36))),ISERROR(MATCH(AE30,$AO$3:$AQ$3,0))*IF(OR(AE30&lt;$M$3,AE30&gt;$B$11),0,INDEX($M$4:$N$10,WEEKDAY(AE30,2),(AE30&gt;=$M$3)*(AE30&lt;$N$3)+2*(AE30&gt;=$N$3)*(AE30&lt;=$BU$36))))</f>
        <v>0</v>
      </c>
      <c r="CP30" s="83"/>
      <c r="CQ30" s="13" cm="1">
        <f t="array" ref="CQ30">IF($B$11="",ISERROR(MATCH(AG30,$AO$3:$AQ$3,0))*IF(OR(AG30&lt;$M$3,AG30&gt;$BU$36),0,INDEX($M$4:$N$10,WEEKDAY(AG30,2),(AG30&gt;=$M$3)*(AG30&lt;$N$3)+2*(AG30&gt;=$N$3)*(AG30&lt;=$BU$36))),ISERROR(MATCH(AG30,$AO$3:$AQ$3,0))*IF(OR(AG30&lt;$M$3,AG30&gt;$B$11),0,INDEX($M$4:$N$10,WEEKDAY(AG30,2),(AG30&gt;=$M$3)*(AG30&lt;$N$3)+2*(AG30&gt;=$N$3)*(AG30&lt;=$BU$36))))</f>
        <v>0</v>
      </c>
      <c r="CR30" s="83"/>
      <c r="CS30" s="13" cm="1">
        <f t="array" ref="CS30">IF($B$11="",ISERROR(MATCH(AI30,$AO$3:$AQ$3,0))*IF(OR(AI30&lt;$M$3,AI30&gt;$BU$36),0,INDEX($M$4:$N$10,WEEKDAY(AI30,2),(AI30&gt;=$M$3)*(AI30&lt;$N$3)+2*(AI30&gt;=$N$3)*(AI30&lt;=$BU$36))),ISERROR(MATCH(AI30,$AO$3:$AQ$3,0))*IF(OR(AI30&lt;$M$3,AI30&gt;$BU$36),0,INDEX($M$4:$N$10,WEEKDAY(AI30,2),(AI30&gt;=$M$3)*(AI30&lt;$N$3)+2*(AI30&gt;=$N$3)*(AI30&lt;=$BU$36))))</f>
        <v>0</v>
      </c>
      <c r="CT30" s="83"/>
      <c r="CU30" s="13" cm="1">
        <f t="array" ref="CU30">IF($B$11="",ISERROR(MATCH(AK30,$AO$3:$AQ$3,0))*IF(OR(AK30&lt;$M$3,AK30&gt;$BU$36),0,INDEX($M$4:$N$10,WEEKDAY(AK30,2),(AK30&gt;=$M$3)*(AK30&lt;$N$3)+2*(AK30&gt;=$N$3)*(AK30&lt;=$BU$36))),ISERROR(MATCH(AK30,$AO$3:$AQ$3,0))*IF(OR(AK30&lt;$M$3,AK30&gt;$B$11),0,INDEX($M$4:$N$10,WEEKDAY(AK30,2),(AK30&gt;=$M$3)*(AK30&lt;$N$3)+2*(AK30&gt;=$N$3)*(AK30&lt;=$BU$36))))</f>
        <v>0</v>
      </c>
      <c r="CV30" s="83"/>
      <c r="CW30" s="13" cm="1">
        <f t="array" ref="CW30">IF($B$11="",ISERROR(MATCH(AM30,$AO$3:$AQ$3,0))*IF(OR(AM30&lt;$M$3,AM30&gt;$BU$36),0,INDEX($M$4:$N$10,WEEKDAY(AM30,2),(AM30&gt;=$M$3)*(AM30&lt;$N$3)+2*(AM30&gt;=$N$3)*(AM30&lt;=$BU$36))),ISERROR(MATCH(AM30,$AO$3:$AQ$3,0))*IF(OR(AM30&lt;$M$3,AM30&gt;$B$11),0,INDEX($M$4:$N$10,WEEKDAY(AM30,2),(AM30&gt;=$M$3)*(AM30&lt;$N$3)+2*(AM30&gt;=$N$3)*(AM30&lt;=$BU$36))))</f>
        <v>0</v>
      </c>
      <c r="CX30" s="84"/>
    </row>
    <row r="31" spans="1:102" ht="14.45" customHeight="1" x14ac:dyDescent="0.25">
      <c r="A31" s="92" t="s">
        <v>63</v>
      </c>
      <c r="B31" s="301">
        <f>H10</f>
        <v>0</v>
      </c>
      <c r="C31" s="302"/>
      <c r="D31" s="54">
        <v>0</v>
      </c>
      <c r="G31" s="306" t="s">
        <v>64</v>
      </c>
      <c r="H31" s="307"/>
      <c r="I31" s="38">
        <f>SUM(I19:I30)</f>
        <v>146</v>
      </c>
      <c r="J31" s="39">
        <f>SUM(J19:J30)</f>
        <v>980</v>
      </c>
      <c r="K31" s="40"/>
      <c r="L31" s="40"/>
      <c r="M31" s="41"/>
      <c r="N31" s="42">
        <f>SUM(N19:N30)</f>
        <v>14140</v>
      </c>
      <c r="P31" s="11">
        <f t="shared" si="1"/>
        <v>44591</v>
      </c>
      <c r="Q31" s="12">
        <f>IF(MONTH(Q30+1)=MONTH(Q$2),Q30+1,"")</f>
        <v>44591</v>
      </c>
      <c r="R31" s="11"/>
      <c r="S31" s="12" t="str">
        <f>IF(MONTH(S29+2)=MONTH(S$2),S29+2,"")</f>
        <v/>
      </c>
      <c r="T31" s="11">
        <f t="shared" si="5"/>
        <v>44650</v>
      </c>
      <c r="U31" s="12">
        <f t="shared" si="5"/>
        <v>44650</v>
      </c>
      <c r="V31" s="11">
        <f t="shared" si="5"/>
        <v>44681</v>
      </c>
      <c r="W31" s="12">
        <f t="shared" si="5"/>
        <v>44681</v>
      </c>
      <c r="X31" s="11">
        <f t="shared" si="5"/>
        <v>44711</v>
      </c>
      <c r="Y31" s="12">
        <f t="shared" si="5"/>
        <v>44711</v>
      </c>
      <c r="Z31" s="11">
        <f t="shared" si="5"/>
        <v>44742</v>
      </c>
      <c r="AA31" s="12">
        <f t="shared" si="5"/>
        <v>44742</v>
      </c>
      <c r="AB31" s="11">
        <f t="shared" si="5"/>
        <v>44772</v>
      </c>
      <c r="AC31" s="12">
        <f t="shared" si="5"/>
        <v>44772</v>
      </c>
      <c r="AD31" s="11">
        <f t="shared" si="5"/>
        <v>44803</v>
      </c>
      <c r="AE31" s="12">
        <f t="shared" si="5"/>
        <v>44803</v>
      </c>
      <c r="AF31" s="11">
        <f t="shared" si="5"/>
        <v>44834</v>
      </c>
      <c r="AG31" s="12">
        <f t="shared" si="9"/>
        <v>44834</v>
      </c>
      <c r="AH31" s="11">
        <f t="shared" si="9"/>
        <v>44864</v>
      </c>
      <c r="AI31" s="12">
        <f t="shared" si="9"/>
        <v>44864</v>
      </c>
      <c r="AJ31" s="11">
        <f t="shared" si="9"/>
        <v>44895</v>
      </c>
      <c r="AK31" s="12">
        <f t="shared" si="9"/>
        <v>44895</v>
      </c>
      <c r="AL31" s="11">
        <f t="shared" si="9"/>
        <v>44925</v>
      </c>
      <c r="AM31" s="12">
        <f t="shared" si="9"/>
        <v>44925</v>
      </c>
      <c r="AO31" s="308"/>
      <c r="AP31" s="308"/>
      <c r="AQ31" s="308"/>
      <c r="AR31" s="308"/>
      <c r="AT31" s="309"/>
      <c r="AU31" s="310"/>
      <c r="AV31" s="309"/>
      <c r="AW31" s="310"/>
      <c r="AY31" s="162"/>
      <c r="AZ31" s="13" cm="1">
        <f t="array" ref="AZ31">IF($B$11="",ISERROR(MATCH(Q31,[1]Feiertage!$A$8:$A$19,0))*IF(OR(Q31&lt;$M$3,Q31&gt;$BU$36),0,INDEX($M$4:$N$10,WEEKDAY(Q31,2),(Q31&gt;=$M$3)*(Q31&lt;$N$3)+2*(Q31&gt;=$N$3)*(Q31&lt;=$BU$36))),ISERROR(MATCH(Q31,[1]Feiertage!$A$8:$A$19,0))*IF(OR(Q31&lt;$M$3,Q31&gt;$B$11),0,INDEX($M$4:$N$10,WEEKDAY(Q31,2),(Q31&gt;=$M$3)*(Q31&lt;$N$3)+2*(Q31&gt;=$N$3)*(Q31&lt;=$BU$36))))</f>
        <v>0</v>
      </c>
      <c r="BA31" s="83"/>
      <c r="BB31" s="13" cm="1">
        <f t="array" ref="BB31">IF($B$11="",ISERROR(MATCH(S31,[1]Feiertage!$A$8:$A$19,0))*IF(OR(S31&lt;$M$3,S31&gt;$BU$36),0,INDEX($M$4:$N$10,WEEKDAY(S31,2),(S31&gt;=$M$3)*(S31&lt;$N$3)+2*(S31&gt;=$N$3)*(S31&lt;=$BU$36))),ISERROR(MATCH(S31,[1]Feiertage!$A$8:$A$19,0))*IF(OR(S31&lt;$M$3,S31&gt;$B$11),0,INDEX($M$4:$N$10,WEEKDAY(S31,2),(S31&gt;=$M$3)*(S31&lt;$N$3)+2*(S31&gt;=$N$3)*(S31&lt;=$BU$36))))</f>
        <v>0</v>
      </c>
      <c r="BC31" s="83"/>
      <c r="BD31" s="13" cm="1">
        <f t="array" ref="BD31">IF($B$11="",ISERROR(MATCH(U31,[1]Feiertage!$A$8:$A$19,0))*IF(OR(U31&lt;$M$3,U31&gt;$BU$36),0,INDEX($M$4:$N$10,WEEKDAY(U31,2),(U31&gt;=$M$3)*(U31&lt;$N$3)+2*(U31&gt;=$N$3)*(U31&lt;=$BU$36))),ISERROR(MATCH(U31,[1]Feiertage!$A$8:$A$19,0))*IF(OR(U31&lt;$M$3,U31&gt;$B$11),0,INDEX($M$4:$N$10,WEEKDAY(U31,2),(U31&gt;=$M$3)*(U31&lt;$N$3)+2*(U31&gt;=$N$3)*(U31&lt;=$BU$36))))</f>
        <v>7</v>
      </c>
      <c r="BE31" s="83"/>
      <c r="BF31" s="13" cm="1">
        <f t="array" ref="BF31">IF($B$11="",ISERROR(MATCH(W31,[1]Feiertage!$A$8:$A$19,0))*IF(OR(W31&lt;$M$3,W31&gt;$BU$36),0,INDEX($M$4:$N$10,WEEKDAY(W31,2),(W31&gt;=$M$3)*(W31&lt;$N$3)+2*(W31&gt;=$N$3)*(W31&lt;=$BU$36))),ISERROR(MATCH(W31,[1]Feiertage!$A$8:$A$19,0))*IF(OR(W31&lt;$M$3,W31&gt;$B$11),0,INDEX($M$4:$N$10,WEEKDAY(W31,2),(W31&gt;=$M$3)*(W31&lt;$N$3)+2*(W31&gt;=$N$3)*(W31&lt;=$BU$36))))</f>
        <v>0</v>
      </c>
      <c r="BG31" s="83"/>
      <c r="BH31" s="13" cm="1">
        <f t="array" ref="BH31">IF($B$11="",ISERROR(MATCH(Y31,[1]Feiertage!$A$8:$A$19,0))*IF(OR(Y31&lt;$M$3,Y31&gt;$BU$36),0,INDEX($M$4:$N$10,WEEKDAY(Y31,2),(Y31&gt;=$M$3)*(Y31&lt;$N$3)+2*(Y31&gt;=$N$3)*(Y31&lt;=$BU$36))),ISERROR(MATCH(Y31,[1]Feiertage!$A$8:$A$19,0))*IF(OR(Y31&lt;$M$3,Y31&gt;$B$11),0,INDEX($M$4:$N$10,WEEKDAY(Y31,2),(Y31&gt;=$M$3)*(Y31&lt;$N$3)+2*(Y31&gt;=$N$3)*(Y31&lt;=$BU$36))))</f>
        <v>7</v>
      </c>
      <c r="BI31" s="83"/>
      <c r="BJ31" s="13" cm="1">
        <f t="array" ref="BJ31">IF($B$11="",ISERROR(MATCH(AA31,[1]Feiertage!$A$8:$A$19,0))*IF(OR(AA31&lt;$M$3,AA31&gt;$BU$36),0,INDEX($M$4:$N$10,WEEKDAY(AA31,2),(AA31&gt;=$M$3)*(AA31&lt;$N$3)+2*(AA31&gt;=$N$3)*(AA31&lt;=$BU$36))),ISERROR(MATCH(AA31,[1]Feiertage!$A$8:$A$19,0))*IF(OR(AA31&lt;$M$3,AA31&gt;$B$11),0,INDEX($M$4:$N$10,WEEKDAY(AA31,2),(AA31&gt;=$M$3)*(AA31&lt;$N$3)+2*(AA31&gt;=$N$3)*(AA31&lt;=$BU$36))))</f>
        <v>6</v>
      </c>
      <c r="BK31" s="83"/>
      <c r="BL31" s="13" cm="1">
        <f t="array" ref="BL31">IF($B$11="",ISERROR(MATCH(AC31,[1]Feiertage!$A$8:$A$19,0))*IF(OR(AC31&lt;$M$3,AC31&gt;$BU$36),0,INDEX($M$4:$N$10,WEEKDAY(AC31,2),(AC31&gt;=$M$3)*(AC31&lt;$N$3)+2*(AC31&gt;=$N$3)*(AC31&lt;=$BU$36))),ISERROR(MATCH(AC31,[1]Feiertage!$A$8:$A$19,0))*IF(OR(AC31&lt;$M$3,AC31&gt;$B$11),0,INDEX($M$4:$N$10,WEEKDAY(AC31,2),(AC31&gt;=$M$3)*(AC31&lt;$N$3)+2*(AC31&gt;=$N$3)*(AC31&lt;=$BU$36))))</f>
        <v>0</v>
      </c>
      <c r="BM31" s="83"/>
      <c r="BN31" s="13" cm="1">
        <f t="array" ref="BN31">IF($B$11="",ISERROR(MATCH(AE31,[1]Feiertage!$A$8:$A$19,0))*IF(OR(AE31&lt;$M$3,AE31&gt;$BU$36),0,INDEX($M$4:$N$10,WEEKDAY(AE31,2),(AE31&gt;=$M$3)*(AE31&lt;$N$3)+2*(AE31&gt;=$N$3)*(AE31&lt;=$BU$36))),ISERROR(MATCH(AE31,[1]Feiertage!$A$8:$A$19,0))*IF(OR(AE31&lt;$M$3,AE31&gt;$B$11),0,INDEX($M$4:$N$10,WEEKDAY(AE31,2),(AE31&gt;=$M$3)*(AE31&lt;$N$3)+2*(AE31&gt;=$N$3)*(AE31&lt;=$BU$36))))</f>
        <v>0</v>
      </c>
      <c r="BO31" s="83"/>
      <c r="BP31" s="13" cm="1">
        <f t="array" ref="BP31">IF($B$11="",ISERROR(MATCH(AG31,[1]Feiertage!$A$8:$A$19,0))*IF(OR(AG31&lt;$M$3,AG31&gt;$BU$36),0,INDEX($M$4:$N$10,WEEKDAY(AG31,2),(AG31&gt;=$M$3)*(AG31&lt;$N$3)+2*(AG31&gt;=$N$3)*(AG31&lt;=$BU$36))),ISERROR(MATCH(AG31,[1]Feiertage!$A$8:$A$19,0))*IF(OR(AG31&lt;$M$3,AG31&gt;$B$11),0,INDEX($M$4:$N$10,WEEKDAY(AG31,2),(AG31&gt;=$M$3)*(AG31&lt;$N$3)+2*(AG31&gt;=$N$3)*(AG31&lt;=$BU$36))))</f>
        <v>0</v>
      </c>
      <c r="BQ31" s="83"/>
      <c r="BR31" s="13" cm="1">
        <f t="array" ref="BR31">IF($B$11="",ISERROR(MATCH(AI31,[1]Feiertage!$A$8:$A$19,0))*IF(OR(AI31&lt;$M$3,AI31&gt;$BU$36),0,INDEX($M$4:$N$10,WEEKDAY(AI31,2),(AI31&gt;=$M$3)*(AI31&lt;$N$3)+2*(AI31&gt;=$N$3)*(AI31&lt;=$BU$36))),ISERROR(MATCH(AI31,[1]Feiertage!$A$8:$A$19,0))*IF(OR(AI31&lt;$M$3,AI31&gt;$B$11),0,INDEX($M$4:$N$10,WEEKDAY(AI31,2),(AI31&gt;=$M$3)*(AI31&lt;$N$3)+2*(AI31&gt;=$N$3)*(AI31&lt;=$BU$36))))</f>
        <v>0</v>
      </c>
      <c r="BS31" s="83"/>
      <c r="BT31" s="13" cm="1">
        <f t="array" ref="BT31">IF($B$11="",ISERROR(MATCH(AK31,[1]Feiertage!$A$8:$A$19,0))*IF(OR(AK31&lt;$M$3,AK31&gt;$BU$36),0,INDEX($M$4:$N$10,WEEKDAY(AK31,2),(AK31&gt;=$M$3)*(AK31&lt;$N$3)+2*(AK31&gt;=$N$3)*(AK31&lt;=$BU$36))),ISERROR(MATCH(AK31,[1]Feiertage!$A$8:$A$19,0))*IF(OR(AK31&lt;$M$3,AK31&gt;$B$11),0,INDEX($M$4:$N$10,WEEKDAY(AK31,2),(AK31&gt;=$M$3)*(AK31&lt;$N$3)+2*(AK31&gt;=$N$3)*(AK31&lt;=$BU$36))))</f>
        <v>0</v>
      </c>
      <c r="BU31" s="83"/>
      <c r="BV31" s="13" cm="1">
        <f t="array" ref="BV31">IF($B$11="",ISERROR(MATCH(AM31,[1]Feiertage!$A$8:$A$19,0))*IF(OR(AM31&lt;$M$3,AM31&gt;$BU$36),0,INDEX($M$4:$N$10,WEEKDAY(AM31,2),(AM31&gt;=$M$3)*(AM31&lt;$N$3)+2*(AM31&gt;=$N$3)*(AM31&lt;=$BU$36))),ISERROR(MATCH(AM31,[1]Feiertage!$A$8:$A$19,0))*IF(OR(AM31&lt;$M$3,AM31&gt;$B$11),0,INDEX($M$4:$N$10,WEEKDAY(AM31,2),(AM31&gt;=$M$3)*(AM31&lt;$N$3)+2*(AM31&gt;=$N$3)*(AM31&lt;=$BU$36))))</f>
        <v>0</v>
      </c>
      <c r="BW31" s="84"/>
      <c r="BZ31" s="162"/>
      <c r="CA31" s="13" cm="1">
        <f t="array" ref="CA31">IF($B$11="",ISERROR(MATCH(Q31,$AO$3:$AQ$3,0))*IF(OR(Q31&lt;$M$3,Q31&gt;$BU$36),0,INDEX($M$4:$N$10,WEEKDAY(Q31,2),(Q31&gt;=$M$3)*(Q31&lt;$N$3)+2*(Q31&gt;=$N$3)*(Q31&lt;=$BU$36))),ISERROR(MATCH(Q31,$AO$3:$AQ$3,0))*IF(OR(Q31&lt;$M$3,Q31&gt;$B$11),0,INDEX($M$4:$N$10,WEEKDAY(Q31,2),(Q31&gt;=$M$3)*(Q31&lt;$N$3)+2*(Q31&gt;=$N$3)*(Q31&lt;=$BU$36))))</f>
        <v>0</v>
      </c>
      <c r="CB31" s="83"/>
      <c r="CC31" s="13" cm="1">
        <f t="array" ref="CC31">IF($B$11="",ISERROR(MATCH(S31,$AO$3:$AQ$3,0))*IF(OR(S31&lt;$M$3,S31&gt;$BU$36),0,INDEX($M$4:$N$10,WEEKDAY(S31,2),(S31&gt;=$M$3)*(S31&lt;$N$3)+2*(S31&gt;=$N$3)*(S31&lt;=$BU$36))),ISERROR(MATCH(S31,$AO$3:$AQ$3,0))*IF(OR(S31&lt;$M$3,S31&gt;$B$11),0,INDEX($M$4:$N$10,WEEKDAY(S31,2),(S31&gt;=$M$3)*(S31&lt;$N$3)+2*(S31&gt;=$N$3)*(S31&lt;=$BU$36))))</f>
        <v>0</v>
      </c>
      <c r="CD31" s="83"/>
      <c r="CE31" s="13" cm="1">
        <f t="array" ref="CE31">IF($B$11="",ISERROR(MATCH(U31,$AO$3:$AQ$3,0))*IF(OR(U31&lt;$M$3,U31&gt;$BU$36),0,INDEX($M$4:$N$10,WEEKDAY(U31,2),(U31&gt;=$M$3)*(U31&lt;$N$3)+2*(U31&gt;=$N$3)*(U31&lt;=$BU$36))),ISERROR(MATCH(U31,$AO$3:$AQ$3,0))*IF(OR(U31&lt;$M$3,U31&gt;$B$11),0,INDEX($M$4:$N$10,WEEKDAY(U31,2),(U31&gt;=$M$3)*(U31&lt;$N$3)+2*(U31&gt;=$N$3)*(U31&lt;=$BU$36))))</f>
        <v>7</v>
      </c>
      <c r="CF31" s="83"/>
      <c r="CG31" s="13" cm="1">
        <f t="array" ref="CG31">IF($B$11="",ISERROR(MATCH(W31,$AO$3:$AQ$3,0))*IF(OR(W31&lt;$M$3,W31&gt;$BU$36),0,INDEX($M$4:$N$10,WEEKDAY(W31,2),(W31&gt;=$M$3)*(W31&lt;$N$3)+2*(W31&gt;=$N$3)*(W31&lt;=$BU$36))),ISERROR(MATCH(W31,$AO$3:$AQ$3,0))*IF(OR(W31&lt;$M$3,W31&gt;$B$11),0,INDEX($M$4:$N$10,WEEKDAY(W31,2),(W31&gt;=$M$3)*(W31&lt;$N$3)+2*(W31&gt;=$N$3)*(W31&lt;=$BU$36))))</f>
        <v>0</v>
      </c>
      <c r="CH31" s="83"/>
      <c r="CI31" s="13" cm="1">
        <f t="array" ref="CI31">IF($B$11="",ISERROR(MATCH(Y31,$AO$3:$AQ$3,0))*IF(OR(Y31&lt;$M$3,Y31&gt;$BU$36),0,INDEX($M$4:$N$10,WEEKDAY(Y31,2),(Y31&gt;=$M$3)*(Y31&lt;$N$3)+2*(Y31&gt;=$N$3)*(Y31&lt;=$BU$36))),ISERROR(MATCH(Y31,$AO$3:$AQ$3,0))*IF(OR(Y31&lt;$M$3,Y31&gt;$B$11),0,INDEX($M$4:$N$10,WEEKDAY(Y31,2),(Y31&gt;=$M$3)*(Y31&lt;$N$3)+2*(Y31&gt;=$N$3)*(Y31&lt;=$BU$36))))</f>
        <v>7</v>
      </c>
      <c r="CJ31" s="83"/>
      <c r="CK31" s="13" cm="1">
        <f t="array" ref="CK31">IF($B$11="",ISERROR(MATCH(AA31,$AO$3:$AQ$3,0))*IF(OR(AA31&lt;$M$3,AA31&gt;$BU$36),0,INDEX($M$4:$N$10,WEEKDAY(AA31,2),(AA31&gt;=$M$3)*(AA31&lt;$N$3)+2*(AA31&gt;=$N$3)*(AA31&lt;=$BU$36))),ISERROR(MATCH(AA31,$AO$3:$AQ$3,0))*IF(OR(AA31&lt;$M$3,AA31&gt;$B$11),0,INDEX($M$4:$N$10,WEEKDAY(AA31,2),(AA31&gt;=$M$3)*(AA31&lt;$N$3)+2*(AA31&gt;=$N$3)*(AA31&lt;=$BU$36))))</f>
        <v>6</v>
      </c>
      <c r="CL31" s="83"/>
      <c r="CM31" s="13" cm="1">
        <f t="array" ref="CM31">IF($B$11="",ISERROR(MATCH(AC31,$AO$3:$AQ$3,0))*IF(OR(AC31&lt;$M$3,AC31&gt;$BU$36),0,INDEX($M$4:$N$10,WEEKDAY(AC31,2),(AC31&gt;=$M$3)*(AC31&lt;$N$3)+2*(AC31&gt;=$N$3)*(AC31&lt;=$BU$36))),ISERROR(MATCH(AC31,$AO$3:$AQ$3,0))*IF(OR(AC31&lt;$M$3,AC31&gt;$B$11),0,INDEX($M$4:$N$10,WEEKDAY(AC31,2),(AC31&gt;=$M$3)*(AC31&lt;$N$3)+2*(AC31&gt;=$N$3)*(AC31&lt;=$BU$36))))</f>
        <v>0</v>
      </c>
      <c r="CN31" s="83"/>
      <c r="CO31" s="13" cm="1">
        <f t="array" ref="CO31">IF($B$11="",ISERROR(MATCH(AE31,$AO$3:$AQ$3,0))*IF(OR(AE31&lt;$M$3,AE31&gt;$BU$36),0,INDEX($M$4:$N$10,WEEKDAY(AE31,2),(AE31&gt;=$M$3)*(AE31&lt;$N$3)+2*(AE31&gt;=$N$3)*(AE31&lt;=$BU$36))),ISERROR(MATCH(AE31,$AO$3:$AQ$3,0))*IF(OR(AE31&lt;$M$3,AE31&gt;$B$11),0,INDEX($M$4:$N$10,WEEKDAY(AE31,2),(AE31&gt;=$M$3)*(AE31&lt;$N$3)+2*(AE31&gt;=$N$3)*(AE31&lt;=$BU$36))))</f>
        <v>0</v>
      </c>
      <c r="CP31" s="83"/>
      <c r="CQ31" s="13" cm="1">
        <f t="array" ref="CQ31">IF($B$11="",ISERROR(MATCH(AG31,$AO$3:$AQ$3,0))*IF(OR(AG31&lt;$M$3,AG31&gt;$BU$36),0,INDEX($M$4:$N$10,WEEKDAY(AG31,2),(AG31&gt;=$M$3)*(AG31&lt;$N$3)+2*(AG31&gt;=$N$3)*(AG31&lt;=$BU$36))),ISERROR(MATCH(AG31,$AO$3:$AQ$3,0))*IF(OR(AG31&lt;$M$3,AG31&gt;$B$11),0,INDEX($M$4:$N$10,WEEKDAY(AG31,2),(AG31&gt;=$M$3)*(AG31&lt;$N$3)+2*(AG31&gt;=$N$3)*(AG31&lt;=$BU$36))))</f>
        <v>0</v>
      </c>
      <c r="CR31" s="83"/>
      <c r="CS31" s="13" cm="1">
        <f t="array" ref="CS31">IF($B$11="",ISERROR(MATCH(AI31,$AO$3:$AQ$3,0))*IF(OR(AI31&lt;$M$3,AI31&gt;$BU$36),0,INDEX($M$4:$N$10,WEEKDAY(AI31,2),(AI31&gt;=$M$3)*(AI31&lt;$N$3)+2*(AI31&gt;=$N$3)*(AI31&lt;=$BU$36))),ISERROR(MATCH(AI31,$AO$3:$AQ$3,0))*IF(OR(AI31&lt;$M$3,AI31&gt;$BU$36),0,INDEX($M$4:$N$10,WEEKDAY(AI31,2),(AI31&gt;=$M$3)*(AI31&lt;$N$3)+2*(AI31&gt;=$N$3)*(AI31&lt;=$BU$36))))</f>
        <v>0</v>
      </c>
      <c r="CT31" s="83"/>
      <c r="CU31" s="13" cm="1">
        <f t="array" ref="CU31">IF($B$11="",ISERROR(MATCH(AK31,$AO$3:$AQ$3,0))*IF(OR(AK31&lt;$M$3,AK31&gt;$BU$36),0,INDEX($M$4:$N$10,WEEKDAY(AK31,2),(AK31&gt;=$M$3)*(AK31&lt;$N$3)+2*(AK31&gt;=$N$3)*(AK31&lt;=$BU$36))),ISERROR(MATCH(AK31,$AO$3:$AQ$3,0))*IF(OR(AK31&lt;$M$3,AK31&gt;$B$11),0,INDEX($M$4:$N$10,WEEKDAY(AK31,2),(AK31&gt;=$M$3)*(AK31&lt;$N$3)+2*(AK31&gt;=$N$3)*(AK31&lt;=$BU$36))))</f>
        <v>0</v>
      </c>
      <c r="CV31" s="83"/>
      <c r="CW31" s="13" cm="1">
        <f t="array" ref="CW31">IF($B$11="",ISERROR(MATCH(AM31,$AO$3:$AQ$3,0))*IF(OR(AM31&lt;$M$3,AM31&gt;$BU$36),0,INDEX($M$4:$N$10,WEEKDAY(AM31,2),(AM31&gt;=$M$3)*(AM31&lt;$N$3)+2*(AM31&gt;=$N$3)*(AM31&lt;=$BU$36))),ISERROR(MATCH(AM31,$AO$3:$AQ$3,0))*IF(OR(AM31&lt;$M$3,AM31&gt;$B$11),0,INDEX($M$4:$N$10,WEEKDAY(AM31,2),(AM31&gt;=$M$3)*(AM31&lt;$N$3)+2*(AM31&gt;=$N$3)*(AM31&lt;=$BU$36))))</f>
        <v>0</v>
      </c>
      <c r="CX31" s="84"/>
    </row>
    <row r="32" spans="1:102" ht="14.45" customHeight="1" x14ac:dyDescent="0.25">
      <c r="A32" s="92" t="s">
        <v>65</v>
      </c>
      <c r="B32" s="301">
        <f>B31-D30+D31</f>
        <v>0</v>
      </c>
      <c r="C32" s="302"/>
      <c r="D32" s="43"/>
      <c r="E32" s="289"/>
      <c r="F32" s="289"/>
      <c r="G32" s="289"/>
      <c r="P32" s="11">
        <f t="shared" si="1"/>
        <v>44592</v>
      </c>
      <c r="Q32" s="12">
        <f>IF(MONTH(Q31+1)=MONTH(Q$2),Q31+1,"")</f>
        <v>44592</v>
      </c>
      <c r="R32" s="11"/>
      <c r="S32" s="12"/>
      <c r="T32" s="11">
        <f t="shared" ref="T32:AM32" si="11">IF(MONTH(T31+1)=MONTH(T$2),T31+1,"")</f>
        <v>44651</v>
      </c>
      <c r="U32" s="12">
        <f t="shared" si="11"/>
        <v>44651</v>
      </c>
      <c r="V32" s="11" t="str">
        <f t="shared" si="11"/>
        <v/>
      </c>
      <c r="W32" s="12" t="str">
        <f t="shared" si="11"/>
        <v/>
      </c>
      <c r="X32" s="11">
        <f t="shared" si="11"/>
        <v>44712</v>
      </c>
      <c r="Y32" s="12">
        <f t="shared" si="11"/>
        <v>44712</v>
      </c>
      <c r="Z32" s="11" t="str">
        <f t="shared" si="11"/>
        <v/>
      </c>
      <c r="AA32" s="12" t="str">
        <f t="shared" si="11"/>
        <v/>
      </c>
      <c r="AB32" s="11">
        <f t="shared" si="11"/>
        <v>44773</v>
      </c>
      <c r="AC32" s="12">
        <f t="shared" si="11"/>
        <v>44773</v>
      </c>
      <c r="AD32" s="11">
        <f t="shared" si="11"/>
        <v>44804</v>
      </c>
      <c r="AE32" s="12">
        <f t="shared" si="11"/>
        <v>44804</v>
      </c>
      <c r="AF32" s="11" t="str">
        <f t="shared" si="11"/>
        <v/>
      </c>
      <c r="AG32" s="12" t="str">
        <f t="shared" si="11"/>
        <v/>
      </c>
      <c r="AH32" s="11">
        <f t="shared" si="11"/>
        <v>44865</v>
      </c>
      <c r="AI32" s="12">
        <f t="shared" si="11"/>
        <v>44865</v>
      </c>
      <c r="AJ32" s="11" t="str">
        <f t="shared" si="11"/>
        <v/>
      </c>
      <c r="AK32" s="12" t="str">
        <f t="shared" si="11"/>
        <v/>
      </c>
      <c r="AL32" s="11">
        <f t="shared" si="11"/>
        <v>44926</v>
      </c>
      <c r="AM32" s="12">
        <f t="shared" si="11"/>
        <v>44926</v>
      </c>
      <c r="AO32" s="303"/>
      <c r="AP32" s="303"/>
      <c r="AQ32" s="303"/>
      <c r="AR32" s="303"/>
      <c r="AT32" s="304"/>
      <c r="AU32" s="305"/>
      <c r="AV32" s="304"/>
      <c r="AW32" s="305"/>
      <c r="AY32" s="162"/>
      <c r="AZ32" s="13" cm="1">
        <f t="array" ref="AZ32">IF($B$11="",ISERROR(MATCH(Q32,[1]Feiertage!$A$8:$A$19,0))*IF(OR(Q32&lt;$M$3,Q32&gt;$BU$36),0,INDEX($M$4:$N$10,WEEKDAY(Q32,2),(Q32&gt;=$M$3)*(Q32&lt;$N$3)+2*(Q32&gt;=$N$3)*(Q32&lt;=$BU$36))),ISERROR(MATCH(Q32,[1]Feiertage!$A$8:$A$19,0))*IF(OR(Q32&lt;$M$3,Q32&gt;$B$11),0,INDEX($M$4:$N$10,WEEKDAY(Q32,2),(Q32&gt;=$M$3)*(Q32&lt;$N$3)+2*(Q32&gt;=$N$3)*(Q32&lt;=$BU$36))))</f>
        <v>7</v>
      </c>
      <c r="BA32" s="83"/>
      <c r="BB32" s="13" cm="1">
        <f t="array" ref="BB32">IF($B$11="",ISERROR(MATCH(S32,[1]Feiertage!$A$8:$A$19,0))*IF(OR(S32&lt;$M$3,S32&gt;$BU$36),0,INDEX($M$4:$N$10,WEEKDAY(S32,2),(S32&gt;=$M$3)*(S32&lt;$N$3)+2*(S32&gt;=$N$3)*(S32&lt;=$BU$36))),ISERROR(MATCH(S32,[1]Feiertage!$A$8:$A$19,0))*IF(OR(S32&lt;$M$3,S32&gt;$B$11),0,INDEX($M$4:$N$10,WEEKDAY(S32,2),(S32&gt;=$M$3)*(S32&lt;$N$3)+2*(S32&gt;=$N$3)*(S32&lt;=$BU$36))))</f>
        <v>0</v>
      </c>
      <c r="BC32" s="83"/>
      <c r="BD32" s="13" cm="1">
        <f t="array" ref="BD32">IF($B$11="",ISERROR(MATCH(U32,[1]Feiertage!$A$8:$A$19,0))*IF(OR(U32&lt;$M$3,U32&gt;$BU$36),0,INDEX($M$4:$N$10,WEEKDAY(U32,2),(U32&gt;=$M$3)*(U32&lt;$N$3)+2*(U32&gt;=$N$3)*(U32&lt;=$BU$36))),ISERROR(MATCH(U32,[1]Feiertage!$A$8:$A$19,0))*IF(OR(U32&lt;$M$3,U32&gt;$B$11),0,INDEX($M$4:$N$10,WEEKDAY(U32,2),(U32&gt;=$M$3)*(U32&lt;$N$3)+2*(U32&gt;=$N$3)*(U32&lt;=$BU$36))))</f>
        <v>7</v>
      </c>
      <c r="BE32" s="83"/>
      <c r="BF32" s="13" cm="1">
        <f t="array" ref="BF32">IF($B$11="",ISERROR(MATCH(W32,[1]Feiertage!$A$8:$A$19,0))*IF(OR(W32&lt;$M$3,W32&gt;$BU$36),0,INDEX($M$4:$N$10,WEEKDAY(W32,2),(W32&gt;=$M$3)*(W32&lt;$N$3)+2*(W32&gt;=$N$3)*(W32&lt;=$BU$36))),ISERROR(MATCH(W32,[1]Feiertage!$A$8:$A$19,0))*IF(OR(W32&lt;$M$3,W32&gt;$B$11),0,INDEX($M$4:$N$10,WEEKDAY(W32,2),(W32&gt;=$M$3)*(W32&lt;$N$3)+2*(W32&gt;=$N$3)*(W32&lt;=$BU$36))))</f>
        <v>0</v>
      </c>
      <c r="BG32" s="83"/>
      <c r="BH32" s="13" cm="1">
        <f t="array" ref="BH32">IF($B$11="",ISERROR(MATCH(Y32,[1]Feiertage!$A$8:$A$19,0))*IF(OR(Y32&lt;$M$3,Y32&gt;$BU$36),0,INDEX($M$4:$N$10,WEEKDAY(Y32,2),(Y32&gt;=$M$3)*(Y32&lt;$N$3)+2*(Y32&gt;=$N$3)*(Y32&lt;=$BU$36))),ISERROR(MATCH(Y32,[1]Feiertage!$A$8:$A$19,0))*IF(OR(Y32&lt;$M$3,Y32&gt;$B$11),0,INDEX($M$4:$N$10,WEEKDAY(Y32,2),(Y32&gt;=$M$3)*(Y32&lt;$N$3)+2*(Y32&gt;=$N$3)*(Y32&lt;=$BU$36))))</f>
        <v>7</v>
      </c>
      <c r="BI32" s="83"/>
      <c r="BJ32" s="13" cm="1">
        <f t="array" ref="BJ32">IF($B$11="",ISERROR(MATCH(AA32,[1]Feiertage!$A$8:$A$19,0))*IF(OR(AA32&lt;$M$3,AA32&gt;$BU$36),0,INDEX($M$4:$N$10,WEEKDAY(AA32,2),(AA32&gt;=$M$3)*(AA32&lt;$N$3)+2*(AA32&gt;=$N$3)*(AA32&lt;=$BU$36))),ISERROR(MATCH(AA32,[1]Feiertage!$A$8:$A$19,0))*IF(OR(AA32&lt;$M$3,AA32&gt;$B$11),0,INDEX($M$4:$N$10,WEEKDAY(AA32,2),(AA32&gt;=$M$3)*(AA32&lt;$N$3)+2*(AA32&gt;=$N$3)*(AA32&lt;=$BU$36))))</f>
        <v>0</v>
      </c>
      <c r="BK32" s="83"/>
      <c r="BL32" s="13" cm="1">
        <f t="array" ref="BL32">IF($B$11="",ISERROR(MATCH(AC32,[1]Feiertage!$A$8:$A$19,0))*IF(OR(AC32&lt;$M$3,AC32&gt;$BU$36),0,INDEX($M$4:$N$10,WEEKDAY(AC32,2),(AC32&gt;=$M$3)*(AC32&lt;$N$3)+2*(AC32&gt;=$N$3)*(AC32&lt;=$BU$36))),ISERROR(MATCH(AC32,[1]Feiertage!$A$8:$A$19,0))*IF(OR(AC32&lt;$M$3,AC32&gt;$B$11),0,INDEX($M$4:$N$10,WEEKDAY(AC32,2),(AC32&gt;=$M$3)*(AC32&lt;$N$3)+2*(AC32&gt;=$N$3)*(AC32&lt;=$BU$36))))</f>
        <v>0</v>
      </c>
      <c r="BM32" s="83"/>
      <c r="BN32" s="13" cm="1">
        <f t="array" ref="BN32">IF($B$11="",ISERROR(MATCH(AE32,[1]Feiertage!$A$8:$A$19,0))*IF(OR(AE32&lt;$M$3,AE32&gt;$BU$36),0,INDEX($M$4:$N$10,WEEKDAY(AE32,2),(AE32&gt;=$M$3)*(AE32&lt;$N$3)+2*(AE32&gt;=$N$3)*(AE32&lt;=$BU$36))),ISERROR(MATCH(AE32,[1]Feiertage!$A$8:$A$19,0))*IF(OR(AE32&lt;$M$3,AE32&gt;$B$11),0,INDEX($M$4:$N$10,WEEKDAY(AE32,2),(AE32&gt;=$M$3)*(AE32&lt;$N$3)+2*(AE32&gt;=$N$3)*(AE32&lt;=$BU$36))))</f>
        <v>0</v>
      </c>
      <c r="BO32" s="83"/>
      <c r="BP32" s="13" cm="1">
        <f t="array" ref="BP32">IF($B$11="",ISERROR(MATCH(AG32,[1]Feiertage!$A$8:$A$19,0))*IF(OR(AG32&lt;$M$3,AG32&gt;$BU$36),0,INDEX($M$4:$N$10,WEEKDAY(AG32,2),(AG32&gt;=$M$3)*(AG32&lt;$N$3)+2*(AG32&gt;=$N$3)*(AG32&lt;=$BU$36))),ISERROR(MATCH(AG32,[1]Feiertage!$A$8:$A$19,0))*IF(OR(AG32&lt;$M$3,AG32&gt;$B$11),0,INDEX($M$4:$N$10,WEEKDAY(AG32,2),(AG32&gt;=$M$3)*(AG32&lt;$N$3)+2*(AG32&gt;=$N$3)*(AG32&lt;=$BU$36))))</f>
        <v>0</v>
      </c>
      <c r="BQ32" s="83"/>
      <c r="BR32" s="13" cm="1">
        <f t="array" ref="BR32">IF($B$11="",ISERROR(MATCH(AI32,[1]Feiertage!$A$8:$A$19,0))*IF(OR(AI32&lt;$M$3,AI32&gt;$BU$36),0,INDEX($M$4:$N$10,WEEKDAY(AI32,2),(AI32&gt;=$M$3)*(AI32&lt;$N$3)+2*(AI32&gt;=$N$3)*(AI32&lt;=$BU$36))),ISERROR(MATCH(AI32,[1]Feiertage!$A$8:$A$19,0))*IF(OR(AI32&lt;$M$3,AI32&gt;$B$11),0,INDEX($M$4:$N$10,WEEKDAY(AI32,2),(AI32&gt;=$M$3)*(AI32&lt;$N$3)+2*(AI32&gt;=$N$3)*(AI32&lt;=$BU$36))))</f>
        <v>0</v>
      </c>
      <c r="BS32" s="83"/>
      <c r="BT32" s="13" cm="1">
        <f t="array" ref="BT32">IF($B$11="",ISERROR(MATCH(AK32,[1]Feiertage!$A$8:$A$19,0))*IF(OR(AK32&lt;$M$3,AK32&gt;$BU$36),0,INDEX($M$4:$N$10,WEEKDAY(AK32,2),(AK32&gt;=$M$3)*(AK32&lt;$N$3)+2*(AK32&gt;=$N$3)*(AK32&lt;=$BU$36))),ISERROR(MATCH(AK32,[1]Feiertage!$A$8:$A$19,0))*IF(OR(AK32&lt;$M$3,AK32&gt;$B$11),0,INDEX($M$4:$N$10,WEEKDAY(AK32,2),(AK32&gt;=$M$3)*(AK32&lt;$N$3)+2*(AK32&gt;=$N$3)*(AK32&lt;=$BU$36))))</f>
        <v>0</v>
      </c>
      <c r="BU32" s="83"/>
      <c r="BV32" s="13" cm="1">
        <f t="array" ref="BV32">IF($B$11="",ISERROR(MATCH(AM32,[1]Feiertage!$A$8:$A$19,0))*IF(OR(AM32&lt;$M$3,AM32&gt;$BU$36),0,INDEX($M$4:$N$10,WEEKDAY(AM32,2),(AM32&gt;=$M$3)*(AM32&lt;$N$3)+2*(AM32&gt;=$N$3)*(AM32&lt;=$BU$36))),ISERROR(MATCH(AM32,[1]Feiertage!$A$8:$A$19,0))*IF(OR(AM32&lt;$M$3,AM32&gt;$B$11),0,INDEX($M$4:$N$10,WEEKDAY(AM32,2),(AM32&gt;=$M$3)*(AM32&lt;$N$3)+2*(AM32&gt;=$N$3)*(AM32&lt;=$BU$36))))</f>
        <v>0</v>
      </c>
      <c r="BW32" s="84"/>
      <c r="BZ32" s="162"/>
      <c r="CA32" s="13" cm="1">
        <f t="array" ref="CA32">IF($B$11="",ISERROR(MATCH(Q32,$AO$3:$AQ$3,0))*IF(OR(Q32&lt;$M$3,Q32&gt;$BU$36),0,INDEX($M$4:$N$10,WEEKDAY(Q32,2),(Q32&gt;=$M$3)*(Q32&lt;$N$3)+2*(Q32&gt;=$N$3)*(Q32&lt;=$BU$36))),ISERROR(MATCH(Q32,$AO$3:$AQ$3,0))*IF(OR(Q32&lt;$M$3,Q32&gt;$B$11),0,INDEX($M$4:$N$10,WEEKDAY(Q32,2),(Q32&gt;=$M$3)*(Q32&lt;$N$3)+2*(Q32&gt;=$N$3)*(Q32&lt;=$BU$36))))</f>
        <v>7</v>
      </c>
      <c r="CB32" s="83"/>
      <c r="CC32" s="13" cm="1">
        <f t="array" ref="CC32">IF($B$11="",ISERROR(MATCH(S32,$AO$3:$AQ$3,0))*IF(OR(S32&lt;$M$3,S32&gt;$BU$36),0,INDEX($M$4:$N$10,WEEKDAY(S32,2),(S32&gt;=$M$3)*(S32&lt;$N$3)+2*(S32&gt;=$N$3)*(S32&lt;=$BU$36))),ISERROR(MATCH(S32,$AO$3:$AQ$3,0))*IF(OR(S32&lt;$M$3,S32&gt;$B$11),0,INDEX($M$4:$N$10,WEEKDAY(S32,2),(S32&gt;=$M$3)*(S32&lt;$N$3)+2*(S32&gt;=$N$3)*(S32&lt;=$BU$36))))</f>
        <v>0</v>
      </c>
      <c r="CD32" s="83"/>
      <c r="CE32" s="13" cm="1">
        <f t="array" ref="CE32">IF($B$11="",ISERROR(MATCH(U32,$AO$3:$AQ$3,0))*IF(OR(U32&lt;$M$3,U32&gt;$BU$36),0,INDEX($M$4:$N$10,WEEKDAY(U32,2),(U32&gt;=$M$3)*(U32&lt;$N$3)+2*(U32&gt;=$N$3)*(U32&lt;=$BU$36))),ISERROR(MATCH(U32,$AO$3:$AQ$3,0))*IF(OR(U32&lt;$M$3,U32&gt;$B$11),0,INDEX($M$4:$N$10,WEEKDAY(U32,2),(U32&gt;=$M$3)*(U32&lt;$N$3)+2*(U32&gt;=$N$3)*(U32&lt;=$BU$36))))</f>
        <v>7</v>
      </c>
      <c r="CF32" s="83"/>
      <c r="CG32" s="13" cm="1">
        <f t="array" ref="CG32">IF($B$11="",ISERROR(MATCH(W32,$AO$3:$AQ$3,0))*IF(OR(W32&lt;$M$3,W32&gt;$BU$36),0,INDEX($M$4:$N$10,WEEKDAY(W32,2),(W32&gt;=$M$3)*(W32&lt;$N$3)+2*(W32&gt;=$N$3)*(W32&lt;=$BU$36))),ISERROR(MATCH(W32,$AO$3:$AQ$3,0))*IF(OR(W32&lt;$M$3,W32&gt;$B$11),0,INDEX($M$4:$N$10,WEEKDAY(W32,2),(W32&gt;=$M$3)*(W32&lt;$N$3)+2*(W32&gt;=$N$3)*(W32&lt;=$BU$36))))</f>
        <v>0</v>
      </c>
      <c r="CH32" s="83"/>
      <c r="CI32" s="13" cm="1">
        <f t="array" ref="CI32">IF($B$11="",ISERROR(MATCH(Y32,$AO$3:$AQ$3,0))*IF(OR(Y32&lt;$M$3,Y32&gt;$BU$36),0,INDEX($M$4:$N$10,WEEKDAY(Y32,2),(Y32&gt;=$M$3)*(Y32&lt;$N$3)+2*(Y32&gt;=$N$3)*(Y32&lt;=$BU$36))),ISERROR(MATCH(Y32,$AO$3:$AQ$3,0))*IF(OR(Y32&lt;$M$3,Y32&gt;$B$11),0,INDEX($M$4:$N$10,WEEKDAY(Y32,2),(Y32&gt;=$M$3)*(Y32&lt;$N$3)+2*(Y32&gt;=$N$3)*(Y32&lt;=$BU$36))))</f>
        <v>7</v>
      </c>
      <c r="CJ32" s="83"/>
      <c r="CK32" s="13" cm="1">
        <f t="array" ref="CK32">IF($B$11="",ISERROR(MATCH(AA32,$AO$3:$AQ$3,0))*IF(OR(AA32&lt;$M$3,AA32&gt;$BU$36),0,INDEX($M$4:$N$10,WEEKDAY(AA32,2),(AA32&gt;=$M$3)*(AA32&lt;$N$3)+2*(AA32&gt;=$N$3)*(AA32&lt;=$BU$36))),ISERROR(MATCH(AA32,$AO$3:$AQ$3,0))*IF(OR(AA32&lt;$M$3,AA32&gt;$B$11),0,INDEX($M$4:$N$10,WEEKDAY(AA32,2),(AA32&gt;=$M$3)*(AA32&lt;$N$3)+2*(AA32&gt;=$N$3)*(AA32&lt;=$BU$36))))</f>
        <v>0</v>
      </c>
      <c r="CL32" s="83"/>
      <c r="CM32" s="13" cm="1">
        <f t="array" ref="CM32">IF($B$11="",ISERROR(MATCH(AC32,$AO$3:$AQ$3,0))*IF(OR(AC32&lt;$M$3,AC32&gt;$BU$36),0,INDEX($M$4:$N$10,WEEKDAY(AC32,2),(AC32&gt;=$M$3)*(AC32&lt;$N$3)+2*(AC32&gt;=$N$3)*(AC32&lt;=$BU$36))),ISERROR(MATCH(AC32,$AO$3:$AQ$3,0))*IF(OR(AC32&lt;$M$3,AC32&gt;$B$11),0,INDEX($M$4:$N$10,WEEKDAY(AC32,2),(AC32&gt;=$M$3)*(AC32&lt;$N$3)+2*(AC32&gt;=$N$3)*(AC32&lt;=$BU$36))))</f>
        <v>0</v>
      </c>
      <c r="CN32" s="83"/>
      <c r="CO32" s="13" cm="1">
        <f t="array" ref="CO32">IF($B$11="",ISERROR(MATCH(AE32,$AO$3:$AQ$3,0))*IF(OR(AE32&lt;$M$3,AE32&gt;$BU$36),0,INDEX($M$4:$N$10,WEEKDAY(AE32,2),(AE32&gt;=$M$3)*(AE32&lt;$N$3)+2*(AE32&gt;=$N$3)*(AE32&lt;=$BU$36))),ISERROR(MATCH(AE32,$AO$3:$AQ$3,0))*IF(OR(AE32&lt;$M$3,AE32&gt;$B$11),0,INDEX($M$4:$N$10,WEEKDAY(AE32,2),(AE32&gt;=$M$3)*(AE32&lt;$N$3)+2*(AE32&gt;=$N$3)*(AE32&lt;=$BU$36))))</f>
        <v>0</v>
      </c>
      <c r="CP32" s="83"/>
      <c r="CQ32" s="13" cm="1">
        <f t="array" ref="CQ32">IF($B$11="",ISERROR(MATCH(AG32,$AO$3:$AQ$3,0))*IF(OR(AG32&lt;$M$3,AG32&gt;$BU$36),0,INDEX($M$4:$N$10,WEEKDAY(AG32,2),(AG32&gt;=$M$3)*(AG32&lt;$N$3)+2*(AG32&gt;=$N$3)*(AG32&lt;=$BU$36))),ISERROR(MATCH(AG32,$AO$3:$AQ$3,0))*IF(OR(AG32&lt;$M$3,AG32&gt;$B$11),0,INDEX($M$4:$N$10,WEEKDAY(AG32,2),(AG32&gt;=$M$3)*(AG32&lt;$N$3)+2*(AG32&gt;=$N$3)*(AG32&lt;=$BU$36))))</f>
        <v>0</v>
      </c>
      <c r="CR32" s="83"/>
      <c r="CS32" s="13" cm="1">
        <f t="array" ref="CS32">IF($B$11="",ISERROR(MATCH(AI32,$AO$3:$AQ$3,0))*IF(OR(AI32&lt;$M$3,AI32&gt;$BU$36),0,INDEX($M$4:$N$10,WEEKDAY(AI32,2),(AI32&gt;=$M$3)*(AI32&lt;$N$3)+2*(AI32&gt;=$N$3)*(AI32&lt;=$BU$36))),ISERROR(MATCH(AI32,$AO$3:$AQ$3,0))*IF(OR(AI32&lt;$M$3,AI32&gt;$BU$36),0,INDEX($M$4:$N$10,WEEKDAY(AI32,2),(AI32&gt;=$M$3)*(AI32&lt;$N$3)+2*(AI32&gt;=$N$3)*(AI32&lt;=$BU$36))))</f>
        <v>0</v>
      </c>
      <c r="CT32" s="83"/>
      <c r="CU32" s="13" cm="1">
        <f t="array" ref="CU32">IF($B$11="",ISERROR(MATCH(AK32,$AO$3:$AQ$3,0))*IF(OR(AK32&lt;$M$3,AK32&gt;$BU$36),0,INDEX($M$4:$N$10,WEEKDAY(AK32,2),(AK32&gt;=$M$3)*(AK32&lt;$N$3)+2*(AK32&gt;=$N$3)*(AK32&lt;=$BU$36))),ISERROR(MATCH(AK32,$AO$3:$AQ$3,0))*IF(OR(AK32&lt;$M$3,AK32&gt;$B$11),0,INDEX($M$4:$N$10,WEEKDAY(AK32,2),(AK32&gt;=$M$3)*(AK32&lt;$N$3)+2*(AK32&gt;=$N$3)*(AK32&lt;=$BU$36))))</f>
        <v>0</v>
      </c>
      <c r="CV32" s="83"/>
      <c r="CW32" s="13" cm="1">
        <f t="array" ref="CW32">IF($B$11="",ISERROR(MATCH(AM32,$AO$3:$AQ$3,0))*IF(OR(AM32&lt;$M$3,AM32&gt;$BU$36),0,INDEX($M$4:$N$10,WEEKDAY(AM32,2),(AM32&gt;=$M$3)*(AM32&lt;$N$3)+2*(AM32&gt;=$N$3)*(AM32&lt;=$BU$36))),ISERROR(MATCH(AM32,$AO$3:$AQ$3,0))*IF(OR(AM32&lt;$M$3,AM32&gt;$B$11),0,INDEX($M$4:$N$10,WEEKDAY(AM32,2),(AM32&gt;=$M$3)*(AM32&lt;$N$3)+2*(AM32&gt;=$N$3)*(AM32&lt;=$BU$36))))</f>
        <v>0</v>
      </c>
      <c r="CX32" s="84"/>
    </row>
    <row r="33" spans="1:75" ht="14.45" customHeight="1" x14ac:dyDescent="0.25">
      <c r="E33" s="289"/>
      <c r="F33" s="289"/>
      <c r="G33" s="289"/>
      <c r="H33" s="91"/>
      <c r="I33" s="91"/>
      <c r="J33" s="91"/>
      <c r="K33" s="91"/>
      <c r="L33" s="91"/>
      <c r="M33" s="91"/>
      <c r="N33" s="44"/>
      <c r="O33" s="91"/>
      <c r="P33" s="91"/>
      <c r="Q33" s="91"/>
    </row>
    <row r="34" spans="1:75" ht="14.45" customHeight="1" x14ac:dyDescent="0.25">
      <c r="A34" s="45" t="s">
        <v>66</v>
      </c>
      <c r="B34" s="46"/>
      <c r="C34" s="46"/>
      <c r="D34" s="290" t="s">
        <v>67</v>
      </c>
      <c r="E34" s="291"/>
      <c r="F34" s="294" t="s">
        <v>68</v>
      </c>
      <c r="G34" s="295"/>
      <c r="H34" s="295"/>
      <c r="I34" s="295"/>
      <c r="J34" s="296" t="s">
        <v>71</v>
      </c>
      <c r="K34" s="297"/>
      <c r="L34" s="252" t="s">
        <v>93</v>
      </c>
      <c r="M34" s="252"/>
      <c r="N34" s="252"/>
      <c r="O34" s="252"/>
      <c r="P34" s="252"/>
      <c r="Q34" s="252"/>
      <c r="R34" s="252"/>
      <c r="S34" s="300"/>
      <c r="T34" s="296" t="s">
        <v>71</v>
      </c>
      <c r="U34" s="297"/>
      <c r="V34" s="252" t="s">
        <v>72</v>
      </c>
      <c r="W34" s="252"/>
      <c r="X34" s="252"/>
      <c r="Y34" s="252"/>
      <c r="Z34" s="252"/>
      <c r="AA34" s="252"/>
      <c r="AB34" s="252"/>
      <c r="AC34" s="253"/>
      <c r="AD34" s="254" t="s">
        <v>71</v>
      </c>
      <c r="AE34" s="255"/>
      <c r="AF34" s="255" t="s">
        <v>73</v>
      </c>
      <c r="AG34" s="255"/>
      <c r="AH34" s="255"/>
      <c r="AI34" s="255"/>
      <c r="AJ34" s="255"/>
      <c r="AK34" s="255"/>
      <c r="AL34" s="255"/>
      <c r="AM34" s="258"/>
      <c r="AN34" s="259" t="s">
        <v>69</v>
      </c>
      <c r="AO34" s="260"/>
      <c r="AP34" s="263" t="s">
        <v>70</v>
      </c>
      <c r="AQ34" s="264"/>
      <c r="AR34" s="264"/>
      <c r="AS34" s="264"/>
      <c r="AT34" s="264"/>
      <c r="AU34" s="264"/>
      <c r="AV34" s="264"/>
      <c r="AW34" s="265"/>
      <c r="AZ34" s="266" t="s">
        <v>82</v>
      </c>
      <c r="BA34" s="267"/>
      <c r="BB34" s="268"/>
      <c r="BC34" s="266" t="s">
        <v>83</v>
      </c>
      <c r="BD34" s="267"/>
      <c r="BE34" s="268"/>
      <c r="BF34" s="282" t="s">
        <v>67</v>
      </c>
      <c r="BG34" s="283"/>
      <c r="BH34" s="266" t="s">
        <v>84</v>
      </c>
      <c r="BI34" s="268"/>
      <c r="BJ34" s="286" t="s">
        <v>57</v>
      </c>
      <c r="BK34" s="287"/>
      <c r="BL34" s="287"/>
      <c r="BR34" s="241" t="s">
        <v>94</v>
      </c>
      <c r="BS34" s="242"/>
      <c r="BT34" s="242"/>
      <c r="BU34" s="241" t="s">
        <v>95</v>
      </c>
      <c r="BV34" s="242"/>
      <c r="BW34" s="242"/>
    </row>
    <row r="35" spans="1:75" ht="14.45" customHeight="1" x14ac:dyDescent="0.25">
      <c r="A35" s="47" t="s">
        <v>55</v>
      </c>
      <c r="B35" s="245" t="s">
        <v>56</v>
      </c>
      <c r="C35" s="246"/>
      <c r="D35" s="292"/>
      <c r="E35" s="293"/>
      <c r="F35" s="247" t="s">
        <v>74</v>
      </c>
      <c r="G35" s="248"/>
      <c r="H35" s="249" t="s">
        <v>75</v>
      </c>
      <c r="I35" s="249"/>
      <c r="J35" s="298"/>
      <c r="K35" s="299"/>
      <c r="L35" s="250">
        <f>IF($I$13="","",$I$13)</f>
        <v>0.55000000000000004</v>
      </c>
      <c r="M35" s="250"/>
      <c r="N35" s="250">
        <f>IF($K$13="","",$K$13)</f>
        <v>0.65</v>
      </c>
      <c r="O35" s="250"/>
      <c r="P35" s="244">
        <f>IF($M$13="","",$M$13)</f>
        <v>0.75</v>
      </c>
      <c r="Q35" s="244"/>
      <c r="R35" s="244" t="str">
        <f>IF($N$13="","",$N$13)</f>
        <v/>
      </c>
      <c r="S35" s="278"/>
      <c r="T35" s="298"/>
      <c r="U35" s="299"/>
      <c r="V35" s="250">
        <f>IF($I$13="","",$I$13)</f>
        <v>0.55000000000000004</v>
      </c>
      <c r="W35" s="250"/>
      <c r="X35" s="251">
        <f>IF($K$13="","",$K$13)</f>
        <v>0.65</v>
      </c>
      <c r="Y35" s="251"/>
      <c r="Z35" s="244">
        <f>IF($M$13="","",$M$13)</f>
        <v>0.75</v>
      </c>
      <c r="AA35" s="244"/>
      <c r="AB35" s="244" t="str">
        <f>IF($N$13="","",$N$13)</f>
        <v/>
      </c>
      <c r="AC35" s="272"/>
      <c r="AD35" s="256"/>
      <c r="AE35" s="257"/>
      <c r="AF35" s="243">
        <f>IF($I$13="","",$I$13)</f>
        <v>0.55000000000000004</v>
      </c>
      <c r="AG35" s="243"/>
      <c r="AH35" s="244">
        <f>IF($K$13="","",$K$13)</f>
        <v>0.65</v>
      </c>
      <c r="AI35" s="244"/>
      <c r="AJ35" s="244">
        <f>IF($M$13="","",$M$13)</f>
        <v>0.75</v>
      </c>
      <c r="AK35" s="244"/>
      <c r="AL35" s="244" t="str">
        <f>IF($N$13="","",$N$13)</f>
        <v/>
      </c>
      <c r="AM35" s="278"/>
      <c r="AN35" s="261"/>
      <c r="AO35" s="262"/>
      <c r="AP35" s="279">
        <f>IF($I$13="","",$I$13)</f>
        <v>0.55000000000000004</v>
      </c>
      <c r="AQ35" s="279"/>
      <c r="AR35" s="280">
        <f>IF($K$13="","",$K$13)</f>
        <v>0.65</v>
      </c>
      <c r="AS35" s="281"/>
      <c r="AT35" s="273">
        <f>IF($M$13="","",$M$13)</f>
        <v>0.75</v>
      </c>
      <c r="AU35" s="273"/>
      <c r="AV35" s="273" t="str">
        <f>IF($N$13="","",$N$13)</f>
        <v/>
      </c>
      <c r="AW35" s="274"/>
      <c r="AZ35" s="269"/>
      <c r="BA35" s="270"/>
      <c r="BB35" s="271"/>
      <c r="BC35" s="269"/>
      <c r="BD35" s="270"/>
      <c r="BE35" s="271"/>
      <c r="BF35" s="284"/>
      <c r="BG35" s="285"/>
      <c r="BH35" s="269"/>
      <c r="BI35" s="271"/>
      <c r="BJ35" s="288"/>
      <c r="BK35" s="288"/>
      <c r="BL35" s="288"/>
      <c r="BM35" s="275" t="s">
        <v>61</v>
      </c>
      <c r="BN35" s="276"/>
      <c r="BO35" s="277"/>
      <c r="BR35" s="242"/>
      <c r="BS35" s="242"/>
      <c r="BT35" s="242"/>
      <c r="BU35" s="242"/>
      <c r="BV35" s="242"/>
      <c r="BW35" s="242"/>
    </row>
    <row r="36" spans="1:75" s="21" customFormat="1" ht="14.45" customHeight="1" x14ac:dyDescent="0.25">
      <c r="A36" s="48"/>
      <c r="B36" s="236"/>
      <c r="C36" s="237"/>
      <c r="D36" s="230" t="str">
        <f>IF(B36="","",B36-A36+1)</f>
        <v/>
      </c>
      <c r="E36" s="231"/>
      <c r="F36" s="230" t="str" cm="1">
        <f t="array" ref="F36">IF(B36="","",SUMPRODUCT(($Q$2:$AM$32&gt;=A36)*($Q$2:$AM$32&lt;=B36)*($AZ$2:$BV$32&gt;0)))</f>
        <v/>
      </c>
      <c r="G36" s="231"/>
      <c r="H36" s="232" t="str" cm="1">
        <f t="array" ref="H36">IF(B36="","",SUMPRODUCT(($Q$2:$AM$32&gt;=A36)*($Q$2:$AM$32&lt;=B36)*($AZ$2:$BV$32)))</f>
        <v/>
      </c>
      <c r="I36" s="232"/>
      <c r="J36" s="380" t="str">
        <f>IF(OR($B36="",$B$6=""),"",$BM36/$BJ36*$H36)</f>
        <v/>
      </c>
      <c r="K36" s="381"/>
      <c r="L36" s="381" t="str">
        <f>IF(OR($L$35="",$B$6=""),"",IF($B36="","",J36*$L$35))</f>
        <v/>
      </c>
      <c r="M36" s="381"/>
      <c r="N36" s="382" t="str">
        <f>IF(OR($N$35="",$B$6=""),"",IF($B36="","",J36*$N$35))</f>
        <v/>
      </c>
      <c r="O36" s="382"/>
      <c r="P36" s="381" t="str">
        <f>IF(OR($P$35="",$B$6=""),"",IF($B36="","",J36*$P$35))</f>
        <v/>
      </c>
      <c r="Q36" s="381"/>
      <c r="R36" s="381" t="str">
        <f>IF(OR($R$35="",$B$6=""),"",IF($B36="","",J36*$R$35))</f>
        <v/>
      </c>
      <c r="S36" s="383"/>
      <c r="T36" s="384" t="str">
        <f>IF(OR($B36="",$B$4=""),"",$BM36/$BF36*$D36)</f>
        <v/>
      </c>
      <c r="U36" s="385" t="e">
        <f>IF($D$4/$E$81*AU36*$E$12&lt;0.01,"",$D$4/$E$81*AU36*$E$12)</f>
        <v>#DIV/0!</v>
      </c>
      <c r="V36" s="386" t="str">
        <f>IF(OR($V$35="",$B$4=""),"",IF($B36="","",T36*$V$35))</f>
        <v/>
      </c>
      <c r="W36" s="385" t="e">
        <f>IF($D$4/$E$81*AW36*$E$12&lt;0.01,"",$D$4/$E$81*AW36*$E$12)</f>
        <v>#DIV/0!</v>
      </c>
      <c r="X36" s="387" t="str">
        <f>IF(OR($X$35="",$B$4=""),"",IF($B36="","",T36*$X$35))</f>
        <v/>
      </c>
      <c r="Y36" s="388"/>
      <c r="Z36" s="389" t="str">
        <f>IF(OR($Z$35="",$B$4=""),"",IF($B36="","",T36*$Z$35))</f>
        <v/>
      </c>
      <c r="AA36" s="390"/>
      <c r="AB36" s="389" t="str">
        <f>IF(OR($AB$35="",$B$4=""),"",IF($B36="","",T36*$AB$35))</f>
        <v/>
      </c>
      <c r="AC36" s="391"/>
      <c r="AD36" s="223" t="str">
        <f>IF(OR($B36="",$B$4=""),"",$BM36/30*$D36)</f>
        <v/>
      </c>
      <c r="AE36" s="219"/>
      <c r="AF36" s="218" t="str">
        <f>IF(OR($AF$35="",$B$4=""),"",IF($B36="","",AD36*$AF$35))</f>
        <v/>
      </c>
      <c r="AG36" s="219" t="e">
        <f>IF($D$4/$N$82*Y36*$E$12&lt;0.01,"",$D$4/$N$82*Y36*$E$12)</f>
        <v>#DIV/0!</v>
      </c>
      <c r="AH36" s="218" t="str">
        <f>IF(OR($AH$35="",$B$4=""),"",IF($B36="","",AD36*$AH$35))</f>
        <v/>
      </c>
      <c r="AI36" s="219"/>
      <c r="AJ36" s="218" t="str">
        <f>IF(OR($AJ$35="",$B$4=""),"",IF($B36="","",AD36*$AJ$35))</f>
        <v/>
      </c>
      <c r="AK36" s="219" t="e">
        <f>IF($D$4/$N$82*AC36*$E$12&lt;0.01,"",$D$4/$N$82*AC36*$E$12)</f>
        <v>#DIV/0!</v>
      </c>
      <c r="AL36" s="218" t="str">
        <f>IF(OR($AL$35="",$B$4=""),"",IF($B36="","",AD36*$AL$35))</f>
        <v/>
      </c>
      <c r="AM36" s="219" t="e">
        <f t="shared" ref="AM36:AM59" si="12">IF($D$4/$N$82*AE36*$E$12&lt;0.01,"",$D$4/$N$82*AE36*$E$12)</f>
        <v>#DIV/0!</v>
      </c>
      <c r="AN36" s="220" t="str">
        <f>IF(OR($B36="",$B$4=""),"",$BM36/$BH36*$F36)</f>
        <v/>
      </c>
      <c r="AO36" s="221"/>
      <c r="AP36" s="168" t="str">
        <f>IF(OR($AP$35="",$B$4=""),"",IF($B36="","",AN36*$AP$35))</f>
        <v/>
      </c>
      <c r="AQ36" s="169"/>
      <c r="AR36" s="168" t="str">
        <f>IF(OR($AR$35="",$B$4=""),"",IF($B36="","",AN36*$AR$35))</f>
        <v/>
      </c>
      <c r="AS36" s="170"/>
      <c r="AT36" s="168" t="str">
        <f>IF(OR($AT$35="",$B$4=""),"",IF($B36="","",AN36*$AT$35))</f>
        <v/>
      </c>
      <c r="AU36" s="170" t="e">
        <f>IF($D$4/$E$81*AN36*$E$12&lt;0.01,"",$D$4/$E$81*AN36*$E$12)</f>
        <v>#DIV/0!</v>
      </c>
      <c r="AV36" s="168" t="str">
        <f>IF(OR($AV$35="",$B$4=""),"",IF($B36="","",AN36*$AV$35))</f>
        <v/>
      </c>
      <c r="AW36" s="217" t="e">
        <f>IF($D$4/$E$81*#REF!*$E$12&lt;0.01,"",$D$4/$E$81*#REF!*$E$12)</f>
        <v>#DIV/0!</v>
      </c>
      <c r="AZ36" s="171" t="str">
        <f t="shared" ref="AZ36:AZ59" si="13">IF(B36="","",EOMONTH(A36,-1)+1)</f>
        <v/>
      </c>
      <c r="BA36" s="171"/>
      <c r="BB36" s="171"/>
      <c r="BC36" s="171" t="str">
        <f t="shared" ref="BC36:BC59" si="14">IF(B36="","",EOMONTH(A36,0))</f>
        <v/>
      </c>
      <c r="BD36" s="171"/>
      <c r="BE36" s="171"/>
      <c r="BF36" s="164" t="str">
        <f t="shared" ref="BF36:BF59" si="15">IF(B36="","",DAY(DATE(YEAR(A36),MONTH(A36)+1,1)-1))</f>
        <v/>
      </c>
      <c r="BG36" s="164"/>
      <c r="BH36" s="164" t="str" cm="1">
        <f t="array" ref="BH36">IF(B36="","",SUMPRODUCT(($Q$2:$AM$32&gt;=AZ36)*($Q$2:$AM$32&lt;=BC36)*($AZ$2:$BV$32&gt;0)))</f>
        <v/>
      </c>
      <c r="BI36" s="164"/>
      <c r="BJ36" s="165" t="str" cm="1">
        <f t="array" ref="BJ36">IF($D$4="",IF(BC36="","",SUMPRODUCT(($Q$2:$AM$32&gt;=AZ36)*($Q$2:$AM$32&lt;=BC36)*($CA$2:$CW$32))),IF(BC36="","",SUMPRODUCT(($Q$2:$AM$32&gt;=AZ36)*($Q$2:$AM$32&lt;=BC36)*($AZ$2:$BV$32))))</f>
        <v/>
      </c>
      <c r="BK36" s="166"/>
      <c r="BL36" s="167"/>
      <c r="BM36" s="163" t="str">
        <f>IF($B36="","",IF($D$4="",(MAX(MIN(EDATE(AZ36,1),$N$3)-MAX(AZ36,$M$3),0))/(EDATE(AZ36,1)-AZ36)*($D$6*$BJ36)+MAX(MIN(EDATE(AZ36,1),$BU$36)-MAX(AZ36,$N$3),0)/(EDATE(AZ36,1)-AZ36)*($D$7*$BJ36),(MAX(MIN(EDATE(AZ36,1),$N$3)-MAX(AZ36,$M$3),0))/(EDATE(AZ36,1)-AZ36)*($D$4+$H$4)+MAX(MIN(EDATE(AZ36,1),$BU$36)-MAX(AZ36,$N$3),0)/(EDATE(AZ36,1)-AZ36)*($D$5+$H$5)))</f>
        <v/>
      </c>
      <c r="BN36" s="163"/>
      <c r="BO36" s="163"/>
      <c r="BR36" s="171">
        <f>DATE(A1,1,1)</f>
        <v>44562</v>
      </c>
      <c r="BS36" s="164"/>
      <c r="BT36" s="164"/>
      <c r="BU36" s="171">
        <f>IF(ISBLANK(B11),DATE(A1,12,31)+1,B11+1)</f>
        <v>44774</v>
      </c>
      <c r="BV36" s="171"/>
      <c r="BW36" s="171"/>
    </row>
    <row r="37" spans="1:75" s="21" customFormat="1" ht="14.45" customHeight="1" x14ac:dyDescent="0.25">
      <c r="A37" s="49">
        <v>44587</v>
      </c>
      <c r="B37" s="234">
        <v>44587</v>
      </c>
      <c r="C37" s="235"/>
      <c r="D37" s="210">
        <f>IF(B37="","",B37-A37+1)</f>
        <v>1</v>
      </c>
      <c r="E37" s="211"/>
      <c r="F37" s="210" cm="1">
        <f t="array" ref="F37">IF(B37="","",SUMPRODUCT(($Q$2:$AM$32&gt;=A37)*($Q$2:$AM$32&lt;=B37)*($AZ$2:$BV$32&gt;0)))</f>
        <v>1</v>
      </c>
      <c r="G37" s="211"/>
      <c r="H37" s="212" cm="1">
        <f t="array" ref="H37">IF(B37="","",SUMPRODUCT(($Q$2:$AM$32&gt;=A37)*($Q$2:$AM$32&lt;=B37)*($AZ$2:$BV$32)))</f>
        <v>7</v>
      </c>
      <c r="I37" s="212"/>
      <c r="J37" s="400" t="str">
        <f t="shared" ref="J37:J44" si="16">IF(OR($B37="",$B$6=""),"",$BM37/$BJ37*$H37)</f>
        <v/>
      </c>
      <c r="K37" s="401"/>
      <c r="L37" s="401" t="str">
        <f t="shared" ref="L37:L59" si="17">IF(OR($L$35="",$B$6=""),"",IF($B37="","",J37*$L$35))</f>
        <v/>
      </c>
      <c r="M37" s="401"/>
      <c r="N37" s="402" t="str">
        <f t="shared" ref="N37:N59" si="18">IF(OR($N$35="",$B$6=""),"",IF($B37="","",J37*$N$35))</f>
        <v/>
      </c>
      <c r="O37" s="402"/>
      <c r="P37" s="401" t="str">
        <f t="shared" ref="P37:P59" si="19">IF(OR($P$35="",$B$6=""),"",IF($B37="","",J37*$P$35))</f>
        <v/>
      </c>
      <c r="Q37" s="401"/>
      <c r="R37" s="401" t="str">
        <f t="shared" ref="R37:R59" si="20">IF(OR($R$35="",$B$6=""),"",IF($B37="","",J37*$R$35))</f>
        <v/>
      </c>
      <c r="S37" s="403"/>
      <c r="T37" s="392">
        <f t="shared" ref="T37:T58" si="21">IF(OR($B37="",$B$4=""),"",$BM37/$BF37*$D37)</f>
        <v>67.741935483870961</v>
      </c>
      <c r="U37" s="393" t="e">
        <f t="shared" ref="U37:U58" si="22">IF($D$4/$E$81*AU37*$E$12&lt;0.01,"",$D$4/$E$81*AU37*$E$12)</f>
        <v>#DIV/0!</v>
      </c>
      <c r="V37" s="394">
        <f t="shared" ref="V37:V59" si="23">IF(OR($V$35="",$B$4=""),"",IF($B37="","",T37*$V$35))</f>
        <v>37.258064516129032</v>
      </c>
      <c r="W37" s="393" t="e">
        <f t="shared" ref="W37:W59" si="24">IF($D$4/$E$81*AW37*$E$12&lt;0.01,"",$D$4/$E$81*AW37*$E$12)</f>
        <v>#DIV/0!</v>
      </c>
      <c r="X37" s="395">
        <f t="shared" ref="X37:X59" si="25">IF(OR($X$35="",$B$4=""),"",IF($B37="","",T37*$X$35))</f>
        <v>44.032258064516128</v>
      </c>
      <c r="Y37" s="396"/>
      <c r="Z37" s="397">
        <f t="shared" ref="Z37:Z59" si="26">IF(OR($Z$35="",$B$4=""),"",IF($B37="","",T37*$Z$35))</f>
        <v>50.806451612903217</v>
      </c>
      <c r="AA37" s="398"/>
      <c r="AB37" s="397" t="str">
        <f t="shared" ref="AB37:AB59" si="27">IF(OR($AB$35="",$B$4=""),"",IF($B37="","",T37*$AB$35))</f>
        <v/>
      </c>
      <c r="AC37" s="399"/>
      <c r="AD37" s="207">
        <f t="shared" ref="AD37:AD59" si="28">IF(OR($B37="",$B$4=""),"",$BM37/30*$D37)</f>
        <v>70</v>
      </c>
      <c r="AE37" s="175"/>
      <c r="AF37" s="174">
        <f t="shared" ref="AF37:AF59" si="29">IF(OR($AF$35="",$B$4=""),"",IF($B37="","",AD37*$AF$35))</f>
        <v>38.5</v>
      </c>
      <c r="AG37" s="175" t="e">
        <f t="shared" ref="AG37:AG59" si="30">IF($D$4/$N$82*Y37*$E$12&lt;0.01,"",$D$4/$N$82*Y37*$E$12)</f>
        <v>#DIV/0!</v>
      </c>
      <c r="AH37" s="174">
        <f t="shared" ref="AH37:AH59" si="31">IF(OR($AH$35="",$B$4=""),"",IF($B37="","",AD37*$AH$35))</f>
        <v>45.5</v>
      </c>
      <c r="AI37" s="175"/>
      <c r="AJ37" s="174">
        <f t="shared" ref="AJ37:AJ59" si="32">IF(OR($AJ$35="",$B$4=""),"",IF($B37="","",AD37*$AJ$35))</f>
        <v>52.5</v>
      </c>
      <c r="AK37" s="175" t="e">
        <f t="shared" ref="AK37:AK59" si="33">IF($D$4/$N$82*AC37*$E$12&lt;0.01,"",$D$4/$N$82*AC37*$E$12)</f>
        <v>#DIV/0!</v>
      </c>
      <c r="AL37" s="174" t="str">
        <f t="shared" ref="AL37:AL59" si="34">IF(OR($AL$35="",$B$4=""),"",IF($B37="","",AD37*$AL$35))</f>
        <v/>
      </c>
      <c r="AM37" s="175" t="e">
        <f t="shared" si="12"/>
        <v>#DIV/0!</v>
      </c>
      <c r="AN37" s="202">
        <f t="shared" ref="AN37:AN59" si="35">IF(OR($B37="",$B$4=""),"",$BM37/$BH37*$F37)</f>
        <v>100</v>
      </c>
      <c r="AO37" s="203"/>
      <c r="AP37" s="172">
        <f t="shared" ref="AP37:AP59" si="36">IF(OR($AP$35="",$B$4=""),"",IF($B37="","",AN37*$AP$35))</f>
        <v>55.000000000000007</v>
      </c>
      <c r="AQ37" s="204"/>
      <c r="AR37" s="172">
        <f t="shared" ref="AR37:AR59" si="37">IF(OR($AR$35="",$B$4=""),"",IF($B37="","",AN37*$AR$35))</f>
        <v>65</v>
      </c>
      <c r="AS37" s="201"/>
      <c r="AT37" s="172">
        <f t="shared" ref="AT37:AT59" si="38">IF(OR($AT$35="",$B$4=""),"",IF($B37="","",AN37*$AT$35))</f>
        <v>75</v>
      </c>
      <c r="AU37" s="201" t="e">
        <f t="shared" ref="AU37:AU59" si="39">IF($D$4/$E$81*AN37*$E$12&lt;0.01,"",$D$4/$E$81*AN37*$E$12)</f>
        <v>#DIV/0!</v>
      </c>
      <c r="AV37" s="172" t="str">
        <f t="shared" ref="AV37:AV59" si="40">IF(OR($AV$35="",$B$4=""),"",IF($B37="","",AN37*$AV$35))</f>
        <v/>
      </c>
      <c r="AW37" s="173" t="e">
        <f>IF($D$4/$E$81*#REF!*$E$12&lt;0.01,"",$D$4/$E$81*#REF!*$E$12)</f>
        <v>#DIV/0!</v>
      </c>
      <c r="AZ37" s="171">
        <f t="shared" si="13"/>
        <v>44562</v>
      </c>
      <c r="BA37" s="171"/>
      <c r="BB37" s="171"/>
      <c r="BC37" s="171">
        <f t="shared" si="14"/>
        <v>44592</v>
      </c>
      <c r="BD37" s="171"/>
      <c r="BE37" s="171"/>
      <c r="BF37" s="164">
        <f t="shared" si="15"/>
        <v>31</v>
      </c>
      <c r="BG37" s="164"/>
      <c r="BH37" s="164" cm="1">
        <f t="array" ref="BH37">IF(B37="","",SUMPRODUCT(($Q$2:$AM$32&gt;=AZ37)*($Q$2:$AM$32&lt;=BC37)*($AZ$2:$BV$32&gt;0)))</f>
        <v>21</v>
      </c>
      <c r="BI37" s="164"/>
      <c r="BJ37" s="165" cm="1">
        <f t="array" ref="BJ37">IF($D$4="",IF(BC37="","",SUMPRODUCT(($Q$2:$AM$32&gt;=AZ37)*($Q$2:$AM$32&lt;=BC37)*($CA$2:$CW$32))),IF(BC37="","",SUMPRODUCT(($Q$2:$AM$32&gt;=AZ37)*($Q$2:$AM$32&lt;=BC37)*($AZ$2:$BV$32))))</f>
        <v>147</v>
      </c>
      <c r="BK37" s="166"/>
      <c r="BL37" s="167"/>
      <c r="BM37" s="163">
        <f t="shared" ref="BM37:BM59" si="41">IF($B37="","",IF($D$4="",(MAX(MIN(EDATE(AZ37,1),$N$3)-MAX(AZ37,$M$3),0))/(EDATE(AZ37,1)-AZ37)*($D$6*$BJ37)+MAX(MIN(EDATE(AZ37,1),$BU$36)-MAX(AZ37,$N$3),0)/(EDATE(AZ37,1)-AZ37)*($D$7*$BJ37),(MAX(MIN(EDATE(AZ37,1),$N$3)-MAX(AZ37,$M$3),0))/(EDATE(AZ37,1)-AZ37)*($D$4+$H$4)+MAX(MIN(EDATE(AZ37,1),$BU$36)-MAX(AZ37,$N$3),0)/(EDATE(AZ37,1)-AZ37)*($D$5+$H$5)))</f>
        <v>2100</v>
      </c>
      <c r="BN37" s="163"/>
      <c r="BO37" s="163"/>
      <c r="BU37" s="74"/>
      <c r="BV37" s="74"/>
      <c r="BW37" s="74"/>
    </row>
    <row r="38" spans="1:75" s="21" customFormat="1" ht="14.45" customHeight="1" x14ac:dyDescent="0.25">
      <c r="A38" s="50"/>
      <c r="B38" s="228"/>
      <c r="C38" s="229"/>
      <c r="D38" s="230" t="str">
        <f>IF(B38="","",B38-A38+1)</f>
        <v/>
      </c>
      <c r="E38" s="231"/>
      <c r="F38" s="230" t="str" cm="1">
        <f t="array" ref="F38">IF(B38="","",SUMPRODUCT(($Q$2:$AM$32&gt;=A38)*($Q$2:$AM$32&lt;=B38)*($AZ$2:$BV$32&gt;0)))</f>
        <v/>
      </c>
      <c r="G38" s="231"/>
      <c r="H38" s="232" t="str" cm="1">
        <f t="array" ref="H38">IF(B38="","",SUMPRODUCT(($Q$2:$AM$32&gt;=A38)*($Q$2:$AM$32&lt;=B38)*($AZ$2:$BV$32)))</f>
        <v/>
      </c>
      <c r="I38" s="232"/>
      <c r="J38" s="380" t="str">
        <f t="shared" si="16"/>
        <v/>
      </c>
      <c r="K38" s="381"/>
      <c r="L38" s="381" t="str">
        <f t="shared" si="17"/>
        <v/>
      </c>
      <c r="M38" s="381"/>
      <c r="N38" s="382" t="str">
        <f t="shared" si="18"/>
        <v/>
      </c>
      <c r="O38" s="382"/>
      <c r="P38" s="381" t="str">
        <f t="shared" si="19"/>
        <v/>
      </c>
      <c r="Q38" s="381"/>
      <c r="R38" s="381" t="str">
        <f t="shared" si="20"/>
        <v/>
      </c>
      <c r="S38" s="383"/>
      <c r="T38" s="384" t="str">
        <f t="shared" si="21"/>
        <v/>
      </c>
      <c r="U38" s="385" t="e">
        <f t="shared" si="22"/>
        <v>#DIV/0!</v>
      </c>
      <c r="V38" s="386" t="str">
        <f t="shared" si="23"/>
        <v/>
      </c>
      <c r="W38" s="385" t="e">
        <f t="shared" si="24"/>
        <v>#DIV/0!</v>
      </c>
      <c r="X38" s="387" t="str">
        <f t="shared" si="25"/>
        <v/>
      </c>
      <c r="Y38" s="388"/>
      <c r="Z38" s="389" t="str">
        <f t="shared" si="26"/>
        <v/>
      </c>
      <c r="AA38" s="390"/>
      <c r="AB38" s="389" t="str">
        <f t="shared" si="27"/>
        <v/>
      </c>
      <c r="AC38" s="391"/>
      <c r="AD38" s="223" t="str">
        <f t="shared" si="28"/>
        <v/>
      </c>
      <c r="AE38" s="219"/>
      <c r="AF38" s="218" t="str">
        <f t="shared" si="29"/>
        <v/>
      </c>
      <c r="AG38" s="219" t="e">
        <f t="shared" si="30"/>
        <v>#DIV/0!</v>
      </c>
      <c r="AH38" s="218" t="str">
        <f t="shared" si="31"/>
        <v/>
      </c>
      <c r="AI38" s="219"/>
      <c r="AJ38" s="218" t="str">
        <f t="shared" si="32"/>
        <v/>
      </c>
      <c r="AK38" s="219" t="e">
        <f t="shared" si="33"/>
        <v>#DIV/0!</v>
      </c>
      <c r="AL38" s="218" t="str">
        <f t="shared" si="34"/>
        <v/>
      </c>
      <c r="AM38" s="219" t="e">
        <f t="shared" si="12"/>
        <v>#DIV/0!</v>
      </c>
      <c r="AN38" s="220" t="str">
        <f t="shared" si="35"/>
        <v/>
      </c>
      <c r="AO38" s="221"/>
      <c r="AP38" s="168" t="str">
        <f t="shared" si="36"/>
        <v/>
      </c>
      <c r="AQ38" s="169"/>
      <c r="AR38" s="168" t="str">
        <f t="shared" si="37"/>
        <v/>
      </c>
      <c r="AS38" s="170"/>
      <c r="AT38" s="168" t="str">
        <f t="shared" si="38"/>
        <v/>
      </c>
      <c r="AU38" s="170" t="e">
        <f t="shared" si="39"/>
        <v>#DIV/0!</v>
      </c>
      <c r="AV38" s="168" t="str">
        <f t="shared" si="40"/>
        <v/>
      </c>
      <c r="AW38" s="217" t="e">
        <f>IF($D$4/$E$81*#REF!*$E$12&lt;0.01,"",$D$4/$E$81*#REF!*$E$12)</f>
        <v>#DIV/0!</v>
      </c>
      <c r="AZ38" s="171" t="str">
        <f t="shared" si="13"/>
        <v/>
      </c>
      <c r="BA38" s="171"/>
      <c r="BB38" s="171"/>
      <c r="BC38" s="171" t="str">
        <f t="shared" si="14"/>
        <v/>
      </c>
      <c r="BD38" s="171"/>
      <c r="BE38" s="171"/>
      <c r="BF38" s="164" t="str">
        <f t="shared" si="15"/>
        <v/>
      </c>
      <c r="BG38" s="164"/>
      <c r="BH38" s="164" t="str" cm="1">
        <f t="array" ref="BH38">IF(B38="","",SUMPRODUCT(($Q$2:$AM$32&gt;=AZ38)*($Q$2:$AM$32&lt;=BC38)*($AZ$2:$BV$32&gt;0)))</f>
        <v/>
      </c>
      <c r="BI38" s="164"/>
      <c r="BJ38" s="165" t="str" cm="1">
        <f t="array" ref="BJ38">IF($D$4="",IF(BC38="","",SUMPRODUCT(($Q$2:$AM$32&gt;=AZ38)*($Q$2:$AM$32&lt;=BC38)*($CA$2:$CW$32))),IF(BC38="","",SUMPRODUCT(($Q$2:$AM$32&gt;=AZ38)*($Q$2:$AM$32&lt;=BC38)*($AZ$2:$BV$32))))</f>
        <v/>
      </c>
      <c r="BK38" s="166"/>
      <c r="BL38" s="167"/>
      <c r="BM38" s="163" t="str">
        <f t="shared" si="41"/>
        <v/>
      </c>
      <c r="BN38" s="163"/>
      <c r="BO38" s="163"/>
      <c r="BR38" s="241" t="s">
        <v>98</v>
      </c>
      <c r="BS38" s="242"/>
      <c r="BT38" s="242"/>
      <c r="BU38" s="75"/>
    </row>
    <row r="39" spans="1:75" s="21" customFormat="1" ht="14.45" customHeight="1" x14ac:dyDescent="0.25">
      <c r="A39" s="51">
        <v>44630</v>
      </c>
      <c r="B39" s="208">
        <v>44631</v>
      </c>
      <c r="C39" s="209"/>
      <c r="D39" s="210">
        <f t="shared" ref="D39:D59" si="42">IF(B39="","",B39-A39+1)</f>
        <v>2</v>
      </c>
      <c r="E39" s="211"/>
      <c r="F39" s="210" cm="1">
        <f t="array" ref="F39">IF(B39="","",SUMPRODUCT(($Q$2:$AM$32&gt;=A39)*($Q$2:$AM$32&lt;=B39)*($AZ$2:$BV$32&gt;0)))</f>
        <v>2</v>
      </c>
      <c r="G39" s="211"/>
      <c r="H39" s="212" cm="1">
        <f t="array" ref="H39">IF(B39="","",SUMPRODUCT(($Q$2:$AM$32&gt;=A39)*($Q$2:$AM$32&lt;=B39)*($AZ$2:$BV$32)))</f>
        <v>14</v>
      </c>
      <c r="I39" s="212"/>
      <c r="J39" s="400" t="str">
        <f t="shared" si="16"/>
        <v/>
      </c>
      <c r="K39" s="401"/>
      <c r="L39" s="401" t="str">
        <f t="shared" si="17"/>
        <v/>
      </c>
      <c r="M39" s="401"/>
      <c r="N39" s="402" t="str">
        <f t="shared" si="18"/>
        <v/>
      </c>
      <c r="O39" s="402"/>
      <c r="P39" s="401" t="str">
        <f t="shared" si="19"/>
        <v/>
      </c>
      <c r="Q39" s="401"/>
      <c r="R39" s="401" t="str">
        <f t="shared" si="20"/>
        <v/>
      </c>
      <c r="S39" s="403"/>
      <c r="T39" s="392">
        <f t="shared" si="21"/>
        <v>135.48387096774192</v>
      </c>
      <c r="U39" s="393" t="e">
        <f t="shared" si="22"/>
        <v>#DIV/0!</v>
      </c>
      <c r="V39" s="394">
        <f t="shared" si="23"/>
        <v>74.516129032258064</v>
      </c>
      <c r="W39" s="393" t="e">
        <f t="shared" si="24"/>
        <v>#DIV/0!</v>
      </c>
      <c r="X39" s="395">
        <f t="shared" si="25"/>
        <v>88.064516129032256</v>
      </c>
      <c r="Y39" s="396"/>
      <c r="Z39" s="397">
        <f t="shared" si="26"/>
        <v>101.61290322580643</v>
      </c>
      <c r="AA39" s="398"/>
      <c r="AB39" s="397" t="str">
        <f t="shared" si="27"/>
        <v/>
      </c>
      <c r="AC39" s="399"/>
      <c r="AD39" s="207">
        <f t="shared" si="28"/>
        <v>140</v>
      </c>
      <c r="AE39" s="175"/>
      <c r="AF39" s="174">
        <f t="shared" si="29"/>
        <v>77</v>
      </c>
      <c r="AG39" s="175" t="e">
        <f t="shared" si="30"/>
        <v>#DIV/0!</v>
      </c>
      <c r="AH39" s="174">
        <f t="shared" si="31"/>
        <v>91</v>
      </c>
      <c r="AI39" s="175"/>
      <c r="AJ39" s="174">
        <f t="shared" si="32"/>
        <v>105</v>
      </c>
      <c r="AK39" s="175" t="e">
        <f t="shared" si="33"/>
        <v>#DIV/0!</v>
      </c>
      <c r="AL39" s="174" t="str">
        <f t="shared" si="34"/>
        <v/>
      </c>
      <c r="AM39" s="175" t="e">
        <f t="shared" si="12"/>
        <v>#DIV/0!</v>
      </c>
      <c r="AN39" s="202">
        <f t="shared" si="35"/>
        <v>182.60869565217391</v>
      </c>
      <c r="AO39" s="203"/>
      <c r="AP39" s="172">
        <f t="shared" si="36"/>
        <v>100.43478260869566</v>
      </c>
      <c r="AQ39" s="204"/>
      <c r="AR39" s="172">
        <f t="shared" si="37"/>
        <v>118.69565217391305</v>
      </c>
      <c r="AS39" s="201"/>
      <c r="AT39" s="172">
        <f t="shared" si="38"/>
        <v>136.95652173913044</v>
      </c>
      <c r="AU39" s="201" t="e">
        <f t="shared" si="39"/>
        <v>#DIV/0!</v>
      </c>
      <c r="AV39" s="172" t="str">
        <f t="shared" si="40"/>
        <v/>
      </c>
      <c r="AW39" s="173" t="e">
        <f>IF($D$4/$E$81*#REF!*$E$12&lt;0.01,"",$D$4/$E$81*#REF!*$E$12)</f>
        <v>#DIV/0!</v>
      </c>
      <c r="AZ39" s="171">
        <f t="shared" si="13"/>
        <v>44621</v>
      </c>
      <c r="BA39" s="171"/>
      <c r="BB39" s="171"/>
      <c r="BC39" s="171">
        <f t="shared" si="14"/>
        <v>44651</v>
      </c>
      <c r="BD39" s="171"/>
      <c r="BE39" s="171"/>
      <c r="BF39" s="164">
        <f t="shared" si="15"/>
        <v>31</v>
      </c>
      <c r="BG39" s="164"/>
      <c r="BH39" s="164" cm="1">
        <f t="array" ref="BH39">IF(B39="","",SUMPRODUCT(($Q$2:$AM$32&gt;=AZ39)*($Q$2:$AM$32&lt;=BC39)*($AZ$2:$BV$32&gt;0)))</f>
        <v>23</v>
      </c>
      <c r="BI39" s="164"/>
      <c r="BJ39" s="165" cm="1">
        <f t="array" ref="BJ39">IF($D$4="",IF(BC39="","",SUMPRODUCT(($Q$2:$AM$32&gt;=AZ39)*($Q$2:$AM$32&lt;=BC39)*($CA$2:$CW$32))),IF(BC39="","",SUMPRODUCT(($Q$2:$AM$32&gt;=AZ39)*($Q$2:$AM$32&lt;=BC39)*($AZ$2:$BV$32))))</f>
        <v>161</v>
      </c>
      <c r="BK39" s="166"/>
      <c r="BL39" s="167"/>
      <c r="BM39" s="163">
        <f t="shared" si="41"/>
        <v>2100</v>
      </c>
      <c r="BN39" s="163"/>
      <c r="BO39" s="163"/>
      <c r="BR39" s="242"/>
      <c r="BS39" s="242"/>
      <c r="BT39" s="242"/>
    </row>
    <row r="40" spans="1:75" s="21" customFormat="1" ht="14.45" customHeight="1" x14ac:dyDescent="0.25">
      <c r="A40" s="48">
        <v>44645</v>
      </c>
      <c r="B40" s="236">
        <v>44645</v>
      </c>
      <c r="C40" s="237"/>
      <c r="D40" s="230">
        <f t="shared" si="42"/>
        <v>1</v>
      </c>
      <c r="E40" s="231"/>
      <c r="F40" s="230" cm="1">
        <f t="array" ref="F40">IF(B40="","",SUMPRODUCT(($Q$2:$AM$32&gt;=A40)*($Q$2:$AM$32&lt;=B40)*($AZ$2:$BV$32&gt;0)))</f>
        <v>1</v>
      </c>
      <c r="G40" s="231"/>
      <c r="H40" s="232" cm="1">
        <f t="array" ref="H40">IF(B40="","",SUMPRODUCT(($Q$2:$AM$32&gt;=A40)*($Q$2:$AM$32&lt;=B40)*($AZ$2:$BV$32)))</f>
        <v>7</v>
      </c>
      <c r="I40" s="232"/>
      <c r="J40" s="380" t="str">
        <f t="shared" si="16"/>
        <v/>
      </c>
      <c r="K40" s="381"/>
      <c r="L40" s="381" t="str">
        <f t="shared" si="17"/>
        <v/>
      </c>
      <c r="M40" s="381"/>
      <c r="N40" s="382" t="str">
        <f t="shared" si="18"/>
        <v/>
      </c>
      <c r="O40" s="382"/>
      <c r="P40" s="381" t="str">
        <f t="shared" si="19"/>
        <v/>
      </c>
      <c r="Q40" s="381"/>
      <c r="R40" s="381" t="str">
        <f t="shared" si="20"/>
        <v/>
      </c>
      <c r="S40" s="383"/>
      <c r="T40" s="384">
        <f t="shared" si="21"/>
        <v>67.741935483870961</v>
      </c>
      <c r="U40" s="385" t="e">
        <f t="shared" si="22"/>
        <v>#DIV/0!</v>
      </c>
      <c r="V40" s="386">
        <f t="shared" si="23"/>
        <v>37.258064516129032</v>
      </c>
      <c r="W40" s="385" t="e">
        <f t="shared" si="24"/>
        <v>#DIV/0!</v>
      </c>
      <c r="X40" s="387">
        <f t="shared" si="25"/>
        <v>44.032258064516128</v>
      </c>
      <c r="Y40" s="388"/>
      <c r="Z40" s="389">
        <f t="shared" si="26"/>
        <v>50.806451612903217</v>
      </c>
      <c r="AA40" s="390"/>
      <c r="AB40" s="389" t="str">
        <f t="shared" si="27"/>
        <v/>
      </c>
      <c r="AC40" s="391"/>
      <c r="AD40" s="223">
        <f t="shared" si="28"/>
        <v>70</v>
      </c>
      <c r="AE40" s="219"/>
      <c r="AF40" s="218">
        <f t="shared" si="29"/>
        <v>38.5</v>
      </c>
      <c r="AG40" s="219" t="e">
        <f t="shared" si="30"/>
        <v>#DIV/0!</v>
      </c>
      <c r="AH40" s="218">
        <f t="shared" si="31"/>
        <v>45.5</v>
      </c>
      <c r="AI40" s="219"/>
      <c r="AJ40" s="218">
        <f t="shared" si="32"/>
        <v>52.5</v>
      </c>
      <c r="AK40" s="219" t="e">
        <f t="shared" si="33"/>
        <v>#DIV/0!</v>
      </c>
      <c r="AL40" s="218" t="str">
        <f t="shared" si="34"/>
        <v/>
      </c>
      <c r="AM40" s="219" t="e">
        <f t="shared" si="12"/>
        <v>#DIV/0!</v>
      </c>
      <c r="AN40" s="220">
        <f t="shared" si="35"/>
        <v>91.304347826086953</v>
      </c>
      <c r="AO40" s="221"/>
      <c r="AP40" s="168">
        <f t="shared" si="36"/>
        <v>50.217391304347828</v>
      </c>
      <c r="AQ40" s="169"/>
      <c r="AR40" s="168">
        <f t="shared" si="37"/>
        <v>59.347826086956523</v>
      </c>
      <c r="AS40" s="170"/>
      <c r="AT40" s="168">
        <f t="shared" si="38"/>
        <v>68.478260869565219</v>
      </c>
      <c r="AU40" s="170" t="e">
        <f t="shared" si="39"/>
        <v>#DIV/0!</v>
      </c>
      <c r="AV40" s="168" t="str">
        <f t="shared" si="40"/>
        <v/>
      </c>
      <c r="AW40" s="217" t="e">
        <f>IF($D$4/$E$81*#REF!*$E$12&lt;0.01,"",$D$4/$E$81*#REF!*$E$12)</f>
        <v>#DIV/0!</v>
      </c>
      <c r="AZ40" s="171">
        <f t="shared" si="13"/>
        <v>44621</v>
      </c>
      <c r="BA40" s="171"/>
      <c r="BB40" s="171"/>
      <c r="BC40" s="171">
        <f t="shared" si="14"/>
        <v>44651</v>
      </c>
      <c r="BD40" s="171"/>
      <c r="BE40" s="171"/>
      <c r="BF40" s="164">
        <f t="shared" si="15"/>
        <v>31</v>
      </c>
      <c r="BG40" s="164"/>
      <c r="BH40" s="164" cm="1">
        <f t="array" ref="BH40">IF(B40="","",SUMPRODUCT(($Q$2:$AM$32&gt;=AZ40)*($Q$2:$AM$32&lt;=BC40)*($AZ$2:$BV$32&gt;0)))</f>
        <v>23</v>
      </c>
      <c r="BI40" s="164"/>
      <c r="BJ40" s="165" cm="1">
        <f t="array" ref="BJ40">IF($D$4="",IF(BC40="","",SUMPRODUCT(($Q$2:$AM$32&gt;=AZ40)*($Q$2:$AM$32&lt;=BC40)*($CA$2:$CW$32))),IF(BC40="","",SUMPRODUCT(($Q$2:$AM$32&gt;=AZ40)*($Q$2:$AM$32&lt;=BC40)*($AZ$2:$BV$32))))</f>
        <v>161</v>
      </c>
      <c r="BK40" s="166"/>
      <c r="BL40" s="167"/>
      <c r="BM40" s="163">
        <f t="shared" si="41"/>
        <v>2100</v>
      </c>
      <c r="BN40" s="163"/>
      <c r="BO40" s="163"/>
      <c r="BR40" s="238">
        <f>DATE(A1,12,31)</f>
        <v>44926</v>
      </c>
      <c r="BS40" s="239"/>
      <c r="BT40" s="240"/>
    </row>
    <row r="41" spans="1:75" s="21" customFormat="1" ht="14.45" customHeight="1" x14ac:dyDescent="0.25">
      <c r="A41" s="49">
        <v>44673</v>
      </c>
      <c r="B41" s="234">
        <v>44673</v>
      </c>
      <c r="C41" s="235"/>
      <c r="D41" s="210">
        <f t="shared" si="42"/>
        <v>1</v>
      </c>
      <c r="E41" s="211"/>
      <c r="F41" s="210" cm="1">
        <f t="array" ref="F41">IF(B41="","",SUMPRODUCT(($Q$2:$AM$32&gt;=A41)*($Q$2:$AM$32&lt;=B41)*($AZ$2:$BV$32&gt;0)))</f>
        <v>1</v>
      </c>
      <c r="G41" s="211"/>
      <c r="H41" s="212" cm="1">
        <f t="array" ref="H41">IF(B41="","",SUMPRODUCT(($Q$2:$AM$32&gt;=A41)*($Q$2:$AM$32&lt;=B41)*($AZ$2:$BV$32)))</f>
        <v>7</v>
      </c>
      <c r="I41" s="212"/>
      <c r="J41" s="400" t="str">
        <f t="shared" si="16"/>
        <v/>
      </c>
      <c r="K41" s="401"/>
      <c r="L41" s="401" t="str">
        <f t="shared" si="17"/>
        <v/>
      </c>
      <c r="M41" s="401"/>
      <c r="N41" s="402" t="str">
        <f t="shared" si="18"/>
        <v/>
      </c>
      <c r="O41" s="402"/>
      <c r="P41" s="401" t="str">
        <f t="shared" si="19"/>
        <v/>
      </c>
      <c r="Q41" s="401"/>
      <c r="R41" s="401" t="str">
        <f t="shared" si="20"/>
        <v/>
      </c>
      <c r="S41" s="403"/>
      <c r="T41" s="392">
        <f t="shared" si="21"/>
        <v>70</v>
      </c>
      <c r="U41" s="393" t="e">
        <f t="shared" si="22"/>
        <v>#DIV/0!</v>
      </c>
      <c r="V41" s="394">
        <f t="shared" si="23"/>
        <v>38.5</v>
      </c>
      <c r="W41" s="393" t="e">
        <f t="shared" si="24"/>
        <v>#DIV/0!</v>
      </c>
      <c r="X41" s="395">
        <f t="shared" si="25"/>
        <v>45.5</v>
      </c>
      <c r="Y41" s="396"/>
      <c r="Z41" s="397">
        <f t="shared" si="26"/>
        <v>52.5</v>
      </c>
      <c r="AA41" s="398"/>
      <c r="AB41" s="397" t="str">
        <f t="shared" si="27"/>
        <v/>
      </c>
      <c r="AC41" s="399"/>
      <c r="AD41" s="207">
        <f t="shared" si="28"/>
        <v>70</v>
      </c>
      <c r="AE41" s="175"/>
      <c r="AF41" s="174">
        <f t="shared" si="29"/>
        <v>38.5</v>
      </c>
      <c r="AG41" s="175" t="e">
        <f t="shared" si="30"/>
        <v>#DIV/0!</v>
      </c>
      <c r="AH41" s="174">
        <f t="shared" si="31"/>
        <v>45.5</v>
      </c>
      <c r="AI41" s="175"/>
      <c r="AJ41" s="174">
        <f t="shared" si="32"/>
        <v>52.5</v>
      </c>
      <c r="AK41" s="175" t="e">
        <f t="shared" si="33"/>
        <v>#DIV/0!</v>
      </c>
      <c r="AL41" s="174" t="str">
        <f t="shared" si="34"/>
        <v/>
      </c>
      <c r="AM41" s="175" t="e">
        <f t="shared" si="12"/>
        <v>#DIV/0!</v>
      </c>
      <c r="AN41" s="202">
        <f t="shared" si="35"/>
        <v>110.52631578947368</v>
      </c>
      <c r="AO41" s="203"/>
      <c r="AP41" s="172">
        <f t="shared" si="36"/>
        <v>60.789473684210535</v>
      </c>
      <c r="AQ41" s="204"/>
      <c r="AR41" s="172">
        <f t="shared" si="37"/>
        <v>71.842105263157904</v>
      </c>
      <c r="AS41" s="201"/>
      <c r="AT41" s="172">
        <f t="shared" si="38"/>
        <v>82.89473684210526</v>
      </c>
      <c r="AU41" s="201" t="e">
        <f t="shared" si="39"/>
        <v>#DIV/0!</v>
      </c>
      <c r="AV41" s="172" t="str">
        <f t="shared" si="40"/>
        <v/>
      </c>
      <c r="AW41" s="173" t="e">
        <f>IF($D$4/$E$81*#REF!*$E$12&lt;0.01,"",$D$4/$E$81*#REF!*$E$12)</f>
        <v>#DIV/0!</v>
      </c>
      <c r="AZ41" s="171">
        <f t="shared" si="13"/>
        <v>44652</v>
      </c>
      <c r="BA41" s="171"/>
      <c r="BB41" s="171"/>
      <c r="BC41" s="171">
        <f t="shared" si="14"/>
        <v>44681</v>
      </c>
      <c r="BD41" s="171"/>
      <c r="BE41" s="171"/>
      <c r="BF41" s="164">
        <f t="shared" si="15"/>
        <v>30</v>
      </c>
      <c r="BG41" s="164"/>
      <c r="BH41" s="164" cm="1">
        <f t="array" ref="BH41">IF(B41="","",SUMPRODUCT(($Q$2:$AM$32&gt;=AZ41)*($Q$2:$AM$32&lt;=BC41)*($AZ$2:$BV$32&gt;0)))</f>
        <v>19</v>
      </c>
      <c r="BI41" s="164"/>
      <c r="BJ41" s="165" cm="1">
        <f t="array" ref="BJ41">IF($D$4="",IF(BC41="","",SUMPRODUCT(($Q$2:$AM$32&gt;=AZ41)*($Q$2:$AM$32&lt;=BC41)*($CA$2:$CW$32))),IF(BC41="","",SUMPRODUCT(($Q$2:$AM$32&gt;=AZ41)*($Q$2:$AM$32&lt;=BC41)*($AZ$2:$BV$32))))</f>
        <v>133</v>
      </c>
      <c r="BK41" s="166"/>
      <c r="BL41" s="167"/>
      <c r="BM41" s="163">
        <f t="shared" si="41"/>
        <v>2100</v>
      </c>
      <c r="BN41" s="163"/>
      <c r="BO41" s="163"/>
    </row>
    <row r="42" spans="1:75" s="21" customFormat="1" ht="14.45" customHeight="1" x14ac:dyDescent="0.25">
      <c r="A42" s="50">
        <v>44706</v>
      </c>
      <c r="B42" s="228">
        <v>44710</v>
      </c>
      <c r="C42" s="229"/>
      <c r="D42" s="230">
        <f t="shared" si="42"/>
        <v>5</v>
      </c>
      <c r="E42" s="231"/>
      <c r="F42" s="230" cm="1">
        <f t="array" ref="F42">IF(B42="","",SUMPRODUCT(($Q$2:$AM$32&gt;=A42)*($Q$2:$AM$32&lt;=B42)*($AZ$2:$BV$32&gt;0)))</f>
        <v>2</v>
      </c>
      <c r="G42" s="231"/>
      <c r="H42" s="232" cm="1">
        <f t="array" ref="H42">IF(B42="","",SUMPRODUCT(($Q$2:$AM$32&gt;=A42)*($Q$2:$AM$32&lt;=B42)*($AZ$2:$BV$32)))</f>
        <v>14</v>
      </c>
      <c r="I42" s="232"/>
      <c r="J42" s="380" t="str">
        <f t="shared" si="16"/>
        <v/>
      </c>
      <c r="K42" s="381"/>
      <c r="L42" s="381" t="str">
        <f t="shared" si="17"/>
        <v/>
      </c>
      <c r="M42" s="381"/>
      <c r="N42" s="382" t="str">
        <f t="shared" si="18"/>
        <v/>
      </c>
      <c r="O42" s="382"/>
      <c r="P42" s="381" t="str">
        <f t="shared" si="19"/>
        <v/>
      </c>
      <c r="Q42" s="381"/>
      <c r="R42" s="381" t="str">
        <f t="shared" si="20"/>
        <v/>
      </c>
      <c r="S42" s="383"/>
      <c r="T42" s="384">
        <f t="shared" si="21"/>
        <v>338.70967741935482</v>
      </c>
      <c r="U42" s="385" t="e">
        <f t="shared" si="22"/>
        <v>#DIV/0!</v>
      </c>
      <c r="V42" s="386">
        <f t="shared" si="23"/>
        <v>186.29032258064515</v>
      </c>
      <c r="W42" s="385" t="e">
        <f t="shared" si="24"/>
        <v>#DIV/0!</v>
      </c>
      <c r="X42" s="387">
        <f t="shared" si="25"/>
        <v>220.16129032258064</v>
      </c>
      <c r="Y42" s="388"/>
      <c r="Z42" s="389">
        <f t="shared" si="26"/>
        <v>254.0322580645161</v>
      </c>
      <c r="AA42" s="390"/>
      <c r="AB42" s="389" t="str">
        <f t="shared" si="27"/>
        <v/>
      </c>
      <c r="AC42" s="391"/>
      <c r="AD42" s="223">
        <f t="shared" si="28"/>
        <v>350</v>
      </c>
      <c r="AE42" s="219"/>
      <c r="AF42" s="218">
        <f t="shared" si="29"/>
        <v>192.50000000000003</v>
      </c>
      <c r="AG42" s="219" t="e">
        <f t="shared" si="30"/>
        <v>#DIV/0!</v>
      </c>
      <c r="AH42" s="218">
        <f t="shared" si="31"/>
        <v>227.5</v>
      </c>
      <c r="AI42" s="219"/>
      <c r="AJ42" s="218">
        <f t="shared" si="32"/>
        <v>262.5</v>
      </c>
      <c r="AK42" s="219" t="e">
        <f t="shared" si="33"/>
        <v>#DIV/0!</v>
      </c>
      <c r="AL42" s="218" t="str">
        <f t="shared" si="34"/>
        <v/>
      </c>
      <c r="AM42" s="219" t="e">
        <f t="shared" si="12"/>
        <v>#DIV/0!</v>
      </c>
      <c r="AN42" s="220">
        <f t="shared" si="35"/>
        <v>200</v>
      </c>
      <c r="AO42" s="221"/>
      <c r="AP42" s="168">
        <f t="shared" si="36"/>
        <v>110.00000000000001</v>
      </c>
      <c r="AQ42" s="169"/>
      <c r="AR42" s="168">
        <f t="shared" si="37"/>
        <v>130</v>
      </c>
      <c r="AS42" s="170"/>
      <c r="AT42" s="168">
        <f t="shared" si="38"/>
        <v>150</v>
      </c>
      <c r="AU42" s="170" t="e">
        <f t="shared" si="39"/>
        <v>#DIV/0!</v>
      </c>
      <c r="AV42" s="168" t="str">
        <f t="shared" si="40"/>
        <v/>
      </c>
      <c r="AW42" s="217" t="e">
        <f>IF($D$4/$E$81*#REF!*$E$12&lt;0.01,"",$D$4/$E$81*#REF!*$E$12)</f>
        <v>#DIV/0!</v>
      </c>
      <c r="AZ42" s="171">
        <f t="shared" si="13"/>
        <v>44682</v>
      </c>
      <c r="BA42" s="171"/>
      <c r="BB42" s="171"/>
      <c r="BC42" s="171">
        <f t="shared" si="14"/>
        <v>44712</v>
      </c>
      <c r="BD42" s="171"/>
      <c r="BE42" s="171"/>
      <c r="BF42" s="164">
        <f t="shared" si="15"/>
        <v>31</v>
      </c>
      <c r="BG42" s="164"/>
      <c r="BH42" s="164" cm="1">
        <f t="array" ref="BH42">IF(B42="","",SUMPRODUCT(($Q$2:$AM$32&gt;=AZ42)*($Q$2:$AM$32&lt;=BC42)*($AZ$2:$BV$32&gt;0)))</f>
        <v>21</v>
      </c>
      <c r="BI42" s="164"/>
      <c r="BJ42" s="165" cm="1">
        <f t="array" ref="BJ42">IF($D$4="",IF(BC42="","",SUMPRODUCT(($Q$2:$AM$32&gt;=AZ42)*($Q$2:$AM$32&lt;=BC42)*($CA$2:$CW$32))),IF(BC42="","",SUMPRODUCT(($Q$2:$AM$32&gt;=AZ42)*($Q$2:$AM$32&lt;=BC42)*($AZ$2:$BV$32))))</f>
        <v>147</v>
      </c>
      <c r="BK42" s="166"/>
      <c r="BL42" s="167"/>
      <c r="BM42" s="163">
        <f t="shared" si="41"/>
        <v>2100</v>
      </c>
      <c r="BN42" s="163"/>
      <c r="BO42" s="163"/>
    </row>
    <row r="43" spans="1:75" s="21" customFormat="1" ht="14.45" customHeight="1" x14ac:dyDescent="0.25">
      <c r="A43" s="51">
        <v>44739</v>
      </c>
      <c r="B43" s="208">
        <v>44742</v>
      </c>
      <c r="C43" s="209"/>
      <c r="D43" s="210">
        <f t="shared" si="42"/>
        <v>4</v>
      </c>
      <c r="E43" s="211"/>
      <c r="F43" s="210" cm="1">
        <f t="array" ref="F43">IF(B43="","",SUMPRODUCT(($Q$2:$AM$32&gt;=A43)*($Q$2:$AM$32&lt;=B43)*($AZ$2:$BV$32&gt;0)))</f>
        <v>4</v>
      </c>
      <c r="G43" s="211"/>
      <c r="H43" s="212" cm="1">
        <f t="array" ref="H43">IF(B43="","",SUMPRODUCT(($Q$2:$AM$32&gt;=A43)*($Q$2:$AM$32&lt;=B43)*($AZ$2:$BV$32)))</f>
        <v>24</v>
      </c>
      <c r="I43" s="212"/>
      <c r="J43" s="400" t="str">
        <f t="shared" si="16"/>
        <v/>
      </c>
      <c r="K43" s="401"/>
      <c r="L43" s="401" t="str">
        <f t="shared" si="17"/>
        <v/>
      </c>
      <c r="M43" s="401"/>
      <c r="N43" s="402" t="str">
        <f t="shared" si="18"/>
        <v/>
      </c>
      <c r="O43" s="402"/>
      <c r="P43" s="401" t="str">
        <f t="shared" si="19"/>
        <v/>
      </c>
      <c r="Q43" s="401"/>
      <c r="R43" s="401" t="str">
        <f t="shared" si="20"/>
        <v/>
      </c>
      <c r="S43" s="403"/>
      <c r="T43" s="392">
        <f t="shared" si="21"/>
        <v>242.66666666666666</v>
      </c>
      <c r="U43" s="393" t="e">
        <f t="shared" si="22"/>
        <v>#DIV/0!</v>
      </c>
      <c r="V43" s="394">
        <f t="shared" si="23"/>
        <v>133.46666666666667</v>
      </c>
      <c r="W43" s="393" t="e">
        <f t="shared" si="24"/>
        <v>#DIV/0!</v>
      </c>
      <c r="X43" s="395">
        <f t="shared" si="25"/>
        <v>157.73333333333332</v>
      </c>
      <c r="Y43" s="396"/>
      <c r="Z43" s="397">
        <f t="shared" si="26"/>
        <v>182</v>
      </c>
      <c r="AA43" s="398"/>
      <c r="AB43" s="397" t="str">
        <f t="shared" si="27"/>
        <v/>
      </c>
      <c r="AC43" s="399"/>
      <c r="AD43" s="207">
        <f t="shared" si="28"/>
        <v>242.66666666666666</v>
      </c>
      <c r="AE43" s="175"/>
      <c r="AF43" s="174">
        <f t="shared" si="29"/>
        <v>133.46666666666667</v>
      </c>
      <c r="AG43" s="175" t="e">
        <f t="shared" si="30"/>
        <v>#DIV/0!</v>
      </c>
      <c r="AH43" s="174">
        <f t="shared" si="31"/>
        <v>157.73333333333332</v>
      </c>
      <c r="AI43" s="175"/>
      <c r="AJ43" s="174">
        <f t="shared" si="32"/>
        <v>182</v>
      </c>
      <c r="AK43" s="175" t="e">
        <f t="shared" si="33"/>
        <v>#DIV/0!</v>
      </c>
      <c r="AL43" s="174" t="str">
        <f t="shared" si="34"/>
        <v/>
      </c>
      <c r="AM43" s="175" t="e">
        <f t="shared" si="12"/>
        <v>#DIV/0!</v>
      </c>
      <c r="AN43" s="202">
        <f t="shared" si="35"/>
        <v>346.66666666666669</v>
      </c>
      <c r="AO43" s="203"/>
      <c r="AP43" s="172">
        <f t="shared" si="36"/>
        <v>190.66666666666669</v>
      </c>
      <c r="AQ43" s="204"/>
      <c r="AR43" s="172">
        <f t="shared" si="37"/>
        <v>225.33333333333334</v>
      </c>
      <c r="AS43" s="201"/>
      <c r="AT43" s="172">
        <f t="shared" si="38"/>
        <v>260</v>
      </c>
      <c r="AU43" s="201" t="e">
        <f t="shared" si="39"/>
        <v>#DIV/0!</v>
      </c>
      <c r="AV43" s="172" t="str">
        <f t="shared" si="40"/>
        <v/>
      </c>
      <c r="AW43" s="173" t="e">
        <f>IF($D$4/$E$81*#REF!*$E$12&lt;0.01,"",$D$4/$E$81*#REF!*$E$12)</f>
        <v>#DIV/0!</v>
      </c>
      <c r="AZ43" s="171">
        <f t="shared" si="13"/>
        <v>44713</v>
      </c>
      <c r="BA43" s="171"/>
      <c r="BB43" s="171"/>
      <c r="BC43" s="171">
        <f t="shared" si="14"/>
        <v>44742</v>
      </c>
      <c r="BD43" s="171"/>
      <c r="BE43" s="171"/>
      <c r="BF43" s="164">
        <f t="shared" si="15"/>
        <v>30</v>
      </c>
      <c r="BG43" s="164"/>
      <c r="BH43" s="164" cm="1">
        <f t="array" ref="BH43">IF(B43="","",SUMPRODUCT(($Q$2:$AM$32&gt;=AZ43)*($Q$2:$AM$32&lt;=BC43)*($AZ$2:$BV$32&gt;0)))</f>
        <v>21</v>
      </c>
      <c r="BI43" s="164"/>
      <c r="BJ43" s="165" cm="1">
        <f t="array" ref="BJ43">IF($D$4="",IF(BC43="","",SUMPRODUCT(($Q$2:$AM$32&gt;=AZ43)*($Q$2:$AM$32&lt;=BC43)*($CA$2:$CW$32))),IF(BC43="","",SUMPRODUCT(($Q$2:$AM$32&gt;=AZ43)*($Q$2:$AM$32&lt;=BC43)*($AZ$2:$BV$32))))</f>
        <v>126</v>
      </c>
      <c r="BK43" s="166"/>
      <c r="BL43" s="167"/>
      <c r="BM43" s="163">
        <f t="shared" si="41"/>
        <v>1820</v>
      </c>
      <c r="BN43" s="163"/>
      <c r="BO43" s="163"/>
    </row>
    <row r="44" spans="1:75" s="21" customFormat="1" ht="14.45" customHeight="1" x14ac:dyDescent="0.25">
      <c r="A44" s="48">
        <v>44743</v>
      </c>
      <c r="B44" s="236">
        <v>44760</v>
      </c>
      <c r="C44" s="237"/>
      <c r="D44" s="230">
        <f t="shared" si="42"/>
        <v>18</v>
      </c>
      <c r="E44" s="231"/>
      <c r="F44" s="230" cm="1">
        <f t="array" ref="F44">IF(B44="","",SUMPRODUCT(($Q$2:$AM$32&gt;=A44)*($Q$2:$AM$32&lt;=B44)*($AZ$2:$BV$32&gt;0)))</f>
        <v>12</v>
      </c>
      <c r="G44" s="231"/>
      <c r="H44" s="232" cm="1">
        <f t="array" ref="H44">IF(B44="","",SUMPRODUCT(($Q$2:$AM$32&gt;=A44)*($Q$2:$AM$32&lt;=B44)*($AZ$2:$BV$32)))</f>
        <v>72</v>
      </c>
      <c r="I44" s="232"/>
      <c r="J44" s="380" t="str">
        <f t="shared" si="16"/>
        <v/>
      </c>
      <c r="K44" s="381"/>
      <c r="L44" s="381" t="str">
        <f t="shared" si="17"/>
        <v/>
      </c>
      <c r="M44" s="381"/>
      <c r="N44" s="382" t="str">
        <f t="shared" si="18"/>
        <v/>
      </c>
      <c r="O44" s="382"/>
      <c r="P44" s="381" t="str">
        <f t="shared" si="19"/>
        <v/>
      </c>
      <c r="Q44" s="381"/>
      <c r="R44" s="381" t="str">
        <f t="shared" si="20"/>
        <v/>
      </c>
      <c r="S44" s="383"/>
      <c r="T44" s="384">
        <f t="shared" si="21"/>
        <v>1056.7741935483871</v>
      </c>
      <c r="U44" s="385" t="e">
        <f t="shared" si="22"/>
        <v>#DIV/0!</v>
      </c>
      <c r="V44" s="386">
        <f t="shared" si="23"/>
        <v>581.22580645161293</v>
      </c>
      <c r="W44" s="385" t="e">
        <f t="shared" si="24"/>
        <v>#DIV/0!</v>
      </c>
      <c r="X44" s="387">
        <f t="shared" si="25"/>
        <v>686.90322580645159</v>
      </c>
      <c r="Y44" s="388"/>
      <c r="Z44" s="389">
        <f t="shared" si="26"/>
        <v>792.58064516129025</v>
      </c>
      <c r="AA44" s="390"/>
      <c r="AB44" s="389" t="str">
        <f t="shared" si="27"/>
        <v/>
      </c>
      <c r="AC44" s="391"/>
      <c r="AD44" s="223">
        <f t="shared" si="28"/>
        <v>1092</v>
      </c>
      <c r="AE44" s="219"/>
      <c r="AF44" s="218">
        <f t="shared" si="29"/>
        <v>600.6</v>
      </c>
      <c r="AG44" s="219" t="e">
        <f t="shared" si="30"/>
        <v>#DIV/0!</v>
      </c>
      <c r="AH44" s="218">
        <f t="shared" si="31"/>
        <v>709.80000000000007</v>
      </c>
      <c r="AI44" s="219"/>
      <c r="AJ44" s="218">
        <f t="shared" si="32"/>
        <v>819</v>
      </c>
      <c r="AK44" s="219" t="e">
        <f t="shared" si="33"/>
        <v>#DIV/0!</v>
      </c>
      <c r="AL44" s="218" t="str">
        <f t="shared" si="34"/>
        <v/>
      </c>
      <c r="AM44" s="219" t="e">
        <f t="shared" si="12"/>
        <v>#DIV/0!</v>
      </c>
      <c r="AN44" s="220">
        <f t="shared" si="35"/>
        <v>1040</v>
      </c>
      <c r="AO44" s="221"/>
      <c r="AP44" s="168">
        <f t="shared" si="36"/>
        <v>572</v>
      </c>
      <c r="AQ44" s="169"/>
      <c r="AR44" s="168">
        <f t="shared" si="37"/>
        <v>676</v>
      </c>
      <c r="AS44" s="170"/>
      <c r="AT44" s="168">
        <f t="shared" si="38"/>
        <v>780</v>
      </c>
      <c r="AU44" s="170" t="e">
        <f t="shared" si="39"/>
        <v>#DIV/0!</v>
      </c>
      <c r="AV44" s="168" t="str">
        <f t="shared" si="40"/>
        <v/>
      </c>
      <c r="AW44" s="217" t="e">
        <f>IF($D$4/$E$81*#REF!*$E$12&lt;0.01,"",$D$4/$E$81*#REF!*$E$12)</f>
        <v>#DIV/0!</v>
      </c>
      <c r="AZ44" s="171">
        <f t="shared" si="13"/>
        <v>44743</v>
      </c>
      <c r="BA44" s="171"/>
      <c r="BB44" s="171"/>
      <c r="BC44" s="171">
        <f t="shared" si="14"/>
        <v>44773</v>
      </c>
      <c r="BD44" s="171"/>
      <c r="BE44" s="171"/>
      <c r="BF44" s="164">
        <f t="shared" si="15"/>
        <v>31</v>
      </c>
      <c r="BG44" s="164"/>
      <c r="BH44" s="164" cm="1">
        <f t="array" ref="BH44">IF(B44="","",SUMPRODUCT(($Q$2:$AM$32&gt;=AZ44)*($Q$2:$AM$32&lt;=BC44)*($AZ$2:$BV$32&gt;0)))</f>
        <v>21</v>
      </c>
      <c r="BI44" s="164"/>
      <c r="BJ44" s="165" cm="1">
        <f t="array" ref="BJ44">IF($D$4="",IF(BC44="","",SUMPRODUCT(($Q$2:$AM$32&gt;=AZ44)*($Q$2:$AM$32&lt;=BC44)*($CA$2:$CW$32))),IF(BC44="","",SUMPRODUCT(($Q$2:$AM$32&gt;=AZ44)*($Q$2:$AM$32&lt;=BC44)*($AZ$2:$BV$32))))</f>
        <v>126</v>
      </c>
      <c r="BK44" s="166"/>
      <c r="BL44" s="167"/>
      <c r="BM44" s="163">
        <f t="shared" si="41"/>
        <v>1820</v>
      </c>
      <c r="BN44" s="163"/>
      <c r="BO44" s="163"/>
    </row>
    <row r="45" spans="1:75" s="21" customFormat="1" ht="14.45" customHeight="1" x14ac:dyDescent="0.25">
      <c r="A45" s="49"/>
      <c r="B45" s="234"/>
      <c r="C45" s="235"/>
      <c r="D45" s="210" t="str">
        <f t="shared" si="42"/>
        <v/>
      </c>
      <c r="E45" s="211"/>
      <c r="F45" s="210" t="str" cm="1">
        <f t="array" ref="F45">IF(B45="","",SUMPRODUCT(($Q$2:$AM$32&gt;=A45)*($Q$2:$AM$32&lt;=B45)*($AZ$2:$BV$32&gt;0)))</f>
        <v/>
      </c>
      <c r="G45" s="211"/>
      <c r="H45" s="212" t="str" cm="1">
        <f t="array" ref="H45">IF(B45="","",SUMPRODUCT(($Q$2:$AM$32&gt;=A45)*($Q$2:$AM$32&lt;=B45)*($AZ$2:$BV$32)))</f>
        <v/>
      </c>
      <c r="I45" s="212"/>
      <c r="J45" s="400" t="str">
        <f>IF(OR($B45="",$B$6=""),"",$BM45/$BJ45*$H45)</f>
        <v/>
      </c>
      <c r="K45" s="401"/>
      <c r="L45" s="401" t="str">
        <f t="shared" si="17"/>
        <v/>
      </c>
      <c r="M45" s="401"/>
      <c r="N45" s="402" t="str">
        <f t="shared" si="18"/>
        <v/>
      </c>
      <c r="O45" s="402"/>
      <c r="P45" s="401" t="str">
        <f t="shared" si="19"/>
        <v/>
      </c>
      <c r="Q45" s="401"/>
      <c r="R45" s="401" t="str">
        <f t="shared" si="20"/>
        <v/>
      </c>
      <c r="S45" s="403"/>
      <c r="T45" s="392" t="str">
        <f t="shared" si="21"/>
        <v/>
      </c>
      <c r="U45" s="393" t="e">
        <f t="shared" si="22"/>
        <v>#DIV/0!</v>
      </c>
      <c r="V45" s="394" t="str">
        <f t="shared" si="23"/>
        <v/>
      </c>
      <c r="W45" s="393" t="e">
        <f t="shared" si="24"/>
        <v>#DIV/0!</v>
      </c>
      <c r="X45" s="395" t="str">
        <f t="shared" si="25"/>
        <v/>
      </c>
      <c r="Y45" s="396"/>
      <c r="Z45" s="397" t="str">
        <f t="shared" si="26"/>
        <v/>
      </c>
      <c r="AA45" s="398"/>
      <c r="AB45" s="397" t="str">
        <f t="shared" si="27"/>
        <v/>
      </c>
      <c r="AC45" s="399"/>
      <c r="AD45" s="207" t="str">
        <f t="shared" si="28"/>
        <v/>
      </c>
      <c r="AE45" s="175"/>
      <c r="AF45" s="174" t="str">
        <f t="shared" si="29"/>
        <v/>
      </c>
      <c r="AG45" s="175" t="e">
        <f t="shared" si="30"/>
        <v>#DIV/0!</v>
      </c>
      <c r="AH45" s="174" t="str">
        <f t="shared" si="31"/>
        <v/>
      </c>
      <c r="AI45" s="175"/>
      <c r="AJ45" s="174" t="str">
        <f t="shared" si="32"/>
        <v/>
      </c>
      <c r="AK45" s="175" t="e">
        <f t="shared" si="33"/>
        <v>#DIV/0!</v>
      </c>
      <c r="AL45" s="174" t="str">
        <f t="shared" si="34"/>
        <v/>
      </c>
      <c r="AM45" s="175" t="e">
        <f t="shared" si="12"/>
        <v>#DIV/0!</v>
      </c>
      <c r="AN45" s="202" t="str">
        <f t="shared" si="35"/>
        <v/>
      </c>
      <c r="AO45" s="203"/>
      <c r="AP45" s="172" t="str">
        <f t="shared" si="36"/>
        <v/>
      </c>
      <c r="AQ45" s="204"/>
      <c r="AR45" s="172" t="str">
        <f t="shared" si="37"/>
        <v/>
      </c>
      <c r="AS45" s="201"/>
      <c r="AT45" s="172" t="str">
        <f t="shared" si="38"/>
        <v/>
      </c>
      <c r="AU45" s="201" t="e">
        <f t="shared" si="39"/>
        <v>#DIV/0!</v>
      </c>
      <c r="AV45" s="172" t="str">
        <f t="shared" si="40"/>
        <v/>
      </c>
      <c r="AW45" s="173" t="e">
        <f>IF($D$4/$E$81*#REF!*$E$12&lt;0.01,"",$D$4/$E$81*#REF!*$E$12)</f>
        <v>#DIV/0!</v>
      </c>
      <c r="AZ45" s="171" t="str">
        <f t="shared" si="13"/>
        <v/>
      </c>
      <c r="BA45" s="171"/>
      <c r="BB45" s="171"/>
      <c r="BC45" s="171" t="str">
        <f t="shared" si="14"/>
        <v/>
      </c>
      <c r="BD45" s="171"/>
      <c r="BE45" s="171"/>
      <c r="BF45" s="164" t="str">
        <f t="shared" si="15"/>
        <v/>
      </c>
      <c r="BG45" s="164"/>
      <c r="BH45" s="164" t="str" cm="1">
        <f t="array" ref="BH45">IF(B45="","",SUMPRODUCT(($Q$2:$AM$32&gt;=AZ45)*($Q$2:$AM$32&lt;=BC45)*($AZ$2:$BV$32&gt;0)))</f>
        <v/>
      </c>
      <c r="BI45" s="164"/>
      <c r="BJ45" s="165" t="str" cm="1">
        <f t="array" ref="BJ45">IF($D$4="",IF(BC45="","",SUMPRODUCT(($Q$2:$AM$32&gt;=AZ45)*($Q$2:$AM$32&lt;=BC45)*($CA$2:$CW$32))),IF(BC45="","",SUMPRODUCT(($Q$2:$AM$32&gt;=AZ45)*($Q$2:$AM$32&lt;=BC45)*($AZ$2:$BV$32))))</f>
        <v/>
      </c>
      <c r="BK45" s="166"/>
      <c r="BL45" s="167"/>
      <c r="BM45" s="163" t="str">
        <f t="shared" si="41"/>
        <v/>
      </c>
      <c r="BN45" s="163"/>
      <c r="BO45" s="163"/>
    </row>
    <row r="46" spans="1:75" s="21" customFormat="1" ht="14.45" customHeight="1" x14ac:dyDescent="0.25">
      <c r="A46" s="50"/>
      <c r="B46" s="228"/>
      <c r="C46" s="229"/>
      <c r="D46" s="230" t="str">
        <f t="shared" si="42"/>
        <v/>
      </c>
      <c r="E46" s="231"/>
      <c r="F46" s="230" t="str" cm="1">
        <f t="array" ref="F46">IF(B46="","",SUMPRODUCT(($Q$2:$AM$32&gt;=A46)*($Q$2:$AM$32&lt;=B46)*($AZ$2:$BV$32&gt;0)))</f>
        <v/>
      </c>
      <c r="G46" s="231"/>
      <c r="H46" s="232" t="str" cm="1">
        <f t="array" ref="H46">IF(B46="","",SUMPRODUCT(($Q$2:$AM$32&gt;=A46)*($Q$2:$AM$32&lt;=B46)*($AZ$2:$BV$32)))</f>
        <v/>
      </c>
      <c r="I46" s="232"/>
      <c r="J46" s="380" t="str">
        <f t="shared" ref="J46:J59" si="43">IF(OR($B46="",$B$6=""),"",$BM46/$BJ46*$H46)</f>
        <v/>
      </c>
      <c r="K46" s="381"/>
      <c r="L46" s="381" t="str">
        <f t="shared" si="17"/>
        <v/>
      </c>
      <c r="M46" s="381"/>
      <c r="N46" s="382" t="str">
        <f t="shared" si="18"/>
        <v/>
      </c>
      <c r="O46" s="382"/>
      <c r="P46" s="381" t="str">
        <f t="shared" si="19"/>
        <v/>
      </c>
      <c r="Q46" s="381"/>
      <c r="R46" s="381" t="str">
        <f t="shared" si="20"/>
        <v/>
      </c>
      <c r="S46" s="383"/>
      <c r="T46" s="384" t="str">
        <f t="shared" si="21"/>
        <v/>
      </c>
      <c r="U46" s="385" t="e">
        <f t="shared" si="22"/>
        <v>#DIV/0!</v>
      </c>
      <c r="V46" s="386" t="str">
        <f t="shared" si="23"/>
        <v/>
      </c>
      <c r="W46" s="385" t="e">
        <f t="shared" si="24"/>
        <v>#DIV/0!</v>
      </c>
      <c r="X46" s="387" t="str">
        <f t="shared" si="25"/>
        <v/>
      </c>
      <c r="Y46" s="388"/>
      <c r="Z46" s="389" t="str">
        <f t="shared" si="26"/>
        <v/>
      </c>
      <c r="AA46" s="390"/>
      <c r="AB46" s="389" t="str">
        <f t="shared" si="27"/>
        <v/>
      </c>
      <c r="AC46" s="391"/>
      <c r="AD46" s="223" t="str">
        <f t="shared" si="28"/>
        <v/>
      </c>
      <c r="AE46" s="219"/>
      <c r="AF46" s="218" t="str">
        <f t="shared" si="29"/>
        <v/>
      </c>
      <c r="AG46" s="219" t="e">
        <f t="shared" si="30"/>
        <v>#DIV/0!</v>
      </c>
      <c r="AH46" s="218" t="str">
        <f t="shared" si="31"/>
        <v/>
      </c>
      <c r="AI46" s="219"/>
      <c r="AJ46" s="218" t="str">
        <f t="shared" si="32"/>
        <v/>
      </c>
      <c r="AK46" s="219" t="e">
        <f t="shared" si="33"/>
        <v>#DIV/0!</v>
      </c>
      <c r="AL46" s="218" t="str">
        <f t="shared" si="34"/>
        <v/>
      </c>
      <c r="AM46" s="219" t="e">
        <f t="shared" si="12"/>
        <v>#DIV/0!</v>
      </c>
      <c r="AN46" s="220" t="str">
        <f t="shared" si="35"/>
        <v/>
      </c>
      <c r="AO46" s="221"/>
      <c r="AP46" s="168" t="str">
        <f t="shared" si="36"/>
        <v/>
      </c>
      <c r="AQ46" s="169"/>
      <c r="AR46" s="168" t="str">
        <f t="shared" si="37"/>
        <v/>
      </c>
      <c r="AS46" s="170"/>
      <c r="AT46" s="168" t="str">
        <f t="shared" si="38"/>
        <v/>
      </c>
      <c r="AU46" s="170" t="e">
        <f t="shared" si="39"/>
        <v>#DIV/0!</v>
      </c>
      <c r="AV46" s="168" t="str">
        <f t="shared" si="40"/>
        <v/>
      </c>
      <c r="AW46" s="217" t="e">
        <f>IF($D$4/$E$81*#REF!*$E$12&lt;0.01,"",$D$4/$E$81*#REF!*$E$12)</f>
        <v>#DIV/0!</v>
      </c>
      <c r="AZ46" s="171" t="str">
        <f t="shared" si="13"/>
        <v/>
      </c>
      <c r="BA46" s="171"/>
      <c r="BB46" s="171"/>
      <c r="BC46" s="171" t="str">
        <f t="shared" si="14"/>
        <v/>
      </c>
      <c r="BD46" s="171"/>
      <c r="BE46" s="171"/>
      <c r="BF46" s="164" t="str">
        <f t="shared" si="15"/>
        <v/>
      </c>
      <c r="BG46" s="164"/>
      <c r="BH46" s="164" t="str" cm="1">
        <f t="array" ref="BH46">IF(B46="","",SUMPRODUCT(($Q$2:$AM$32&gt;=AZ46)*($Q$2:$AM$32&lt;=BC46)*($AZ$2:$BV$32&gt;0)))</f>
        <v/>
      </c>
      <c r="BI46" s="164"/>
      <c r="BJ46" s="165" t="str" cm="1">
        <f t="array" ref="BJ46">IF($D$4="",IF(BC46="","",SUMPRODUCT(($Q$2:$AM$32&gt;=AZ46)*($Q$2:$AM$32&lt;=BC46)*($CA$2:$CW$32))),IF(BC46="","",SUMPRODUCT(($Q$2:$AM$32&gt;=AZ46)*($Q$2:$AM$32&lt;=BC46)*($AZ$2:$BV$32))))</f>
        <v/>
      </c>
      <c r="BK46" s="166"/>
      <c r="BL46" s="167"/>
      <c r="BM46" s="163" t="str">
        <f t="shared" si="41"/>
        <v/>
      </c>
      <c r="BN46" s="163"/>
      <c r="BO46" s="163"/>
    </row>
    <row r="47" spans="1:75" s="21" customFormat="1" ht="14.45" customHeight="1" x14ac:dyDescent="0.25">
      <c r="A47" s="51"/>
      <c r="B47" s="208"/>
      <c r="C47" s="209"/>
      <c r="D47" s="210" t="str">
        <f t="shared" si="42"/>
        <v/>
      </c>
      <c r="E47" s="211"/>
      <c r="F47" s="210" t="str" cm="1">
        <f t="array" ref="F47">IF(B47="","",SUMPRODUCT(($Q$2:$AM$32&gt;=A47)*($Q$2:$AM$32&lt;=B47)*($AZ$2:$BV$32&gt;0)))</f>
        <v/>
      </c>
      <c r="G47" s="211"/>
      <c r="H47" s="212" t="str" cm="1">
        <f t="array" ref="H47">IF(B47="","",SUMPRODUCT(($Q$2:$AM$32&gt;=A47)*($Q$2:$AM$32&lt;=B47)*($AZ$2:$BV$32)))</f>
        <v/>
      </c>
      <c r="I47" s="212"/>
      <c r="J47" s="400" t="str">
        <f t="shared" si="43"/>
        <v/>
      </c>
      <c r="K47" s="401"/>
      <c r="L47" s="401" t="str">
        <f t="shared" si="17"/>
        <v/>
      </c>
      <c r="M47" s="401"/>
      <c r="N47" s="402" t="str">
        <f t="shared" si="18"/>
        <v/>
      </c>
      <c r="O47" s="402"/>
      <c r="P47" s="401" t="str">
        <f t="shared" si="19"/>
        <v/>
      </c>
      <c r="Q47" s="401"/>
      <c r="R47" s="401" t="str">
        <f t="shared" si="20"/>
        <v/>
      </c>
      <c r="S47" s="403"/>
      <c r="T47" s="392" t="str">
        <f t="shared" si="21"/>
        <v/>
      </c>
      <c r="U47" s="393" t="e">
        <f t="shared" si="22"/>
        <v>#DIV/0!</v>
      </c>
      <c r="V47" s="394" t="str">
        <f t="shared" si="23"/>
        <v/>
      </c>
      <c r="W47" s="393" t="e">
        <f t="shared" si="24"/>
        <v>#DIV/0!</v>
      </c>
      <c r="X47" s="395" t="str">
        <f t="shared" si="25"/>
        <v/>
      </c>
      <c r="Y47" s="396"/>
      <c r="Z47" s="397" t="str">
        <f t="shared" si="26"/>
        <v/>
      </c>
      <c r="AA47" s="398"/>
      <c r="AB47" s="397" t="str">
        <f t="shared" si="27"/>
        <v/>
      </c>
      <c r="AC47" s="399"/>
      <c r="AD47" s="207" t="str">
        <f t="shared" si="28"/>
        <v/>
      </c>
      <c r="AE47" s="175"/>
      <c r="AF47" s="174" t="str">
        <f t="shared" si="29"/>
        <v/>
      </c>
      <c r="AG47" s="175" t="e">
        <f t="shared" si="30"/>
        <v>#DIV/0!</v>
      </c>
      <c r="AH47" s="174" t="str">
        <f t="shared" si="31"/>
        <v/>
      </c>
      <c r="AI47" s="175"/>
      <c r="AJ47" s="174" t="str">
        <f t="shared" si="32"/>
        <v/>
      </c>
      <c r="AK47" s="175" t="e">
        <f t="shared" si="33"/>
        <v>#DIV/0!</v>
      </c>
      <c r="AL47" s="174" t="str">
        <f t="shared" si="34"/>
        <v/>
      </c>
      <c r="AM47" s="175" t="e">
        <f t="shared" si="12"/>
        <v>#DIV/0!</v>
      </c>
      <c r="AN47" s="202" t="str">
        <f t="shared" si="35"/>
        <v/>
      </c>
      <c r="AO47" s="203"/>
      <c r="AP47" s="172" t="str">
        <f t="shared" si="36"/>
        <v/>
      </c>
      <c r="AQ47" s="204"/>
      <c r="AR47" s="172" t="str">
        <f t="shared" si="37"/>
        <v/>
      </c>
      <c r="AS47" s="201"/>
      <c r="AT47" s="172" t="str">
        <f t="shared" si="38"/>
        <v/>
      </c>
      <c r="AU47" s="201" t="e">
        <f t="shared" si="39"/>
        <v>#DIV/0!</v>
      </c>
      <c r="AV47" s="172" t="str">
        <f t="shared" si="40"/>
        <v/>
      </c>
      <c r="AW47" s="173" t="e">
        <f>IF($D$4/$E$81*#REF!*$E$12&lt;0.01,"",$D$4/$E$81*#REF!*$E$12)</f>
        <v>#DIV/0!</v>
      </c>
      <c r="AZ47" s="171" t="str">
        <f t="shared" si="13"/>
        <v/>
      </c>
      <c r="BA47" s="171"/>
      <c r="BB47" s="171"/>
      <c r="BC47" s="171" t="str">
        <f t="shared" si="14"/>
        <v/>
      </c>
      <c r="BD47" s="171"/>
      <c r="BE47" s="171"/>
      <c r="BF47" s="164" t="str">
        <f t="shared" si="15"/>
        <v/>
      </c>
      <c r="BG47" s="164"/>
      <c r="BH47" s="164" t="str" cm="1">
        <f t="array" ref="BH47">IF(B47="","",SUMPRODUCT(($Q$2:$AM$32&gt;=AZ47)*($Q$2:$AM$32&lt;=BC47)*($AZ$2:$BV$32&gt;0)))</f>
        <v/>
      </c>
      <c r="BI47" s="164"/>
      <c r="BJ47" s="165" t="str" cm="1">
        <f t="array" ref="BJ47">IF($D$4="",IF(BC47="","",SUMPRODUCT(($Q$2:$AM$32&gt;=AZ47)*($Q$2:$AM$32&lt;=BC47)*($CA$2:$CW$32))),IF(BC47="","",SUMPRODUCT(($Q$2:$AM$32&gt;=AZ47)*($Q$2:$AM$32&lt;=BC47)*($AZ$2:$BV$32))))</f>
        <v/>
      </c>
      <c r="BK47" s="166"/>
      <c r="BL47" s="167"/>
      <c r="BM47" s="163" t="str">
        <f t="shared" si="41"/>
        <v/>
      </c>
      <c r="BN47" s="163"/>
      <c r="BO47" s="163"/>
    </row>
    <row r="48" spans="1:75" s="21" customFormat="1" ht="14.45" customHeight="1" x14ac:dyDescent="0.25">
      <c r="A48" s="48"/>
      <c r="B48" s="236"/>
      <c r="C48" s="237"/>
      <c r="D48" s="230" t="str">
        <f t="shared" si="42"/>
        <v/>
      </c>
      <c r="E48" s="231"/>
      <c r="F48" s="230" t="str" cm="1">
        <f t="array" ref="F48">IF(B48="","",SUMPRODUCT(($Q$2:$AM$32&gt;=A48)*($Q$2:$AM$32&lt;=B48)*($AZ$2:$BV$32&gt;0)))</f>
        <v/>
      </c>
      <c r="G48" s="231"/>
      <c r="H48" s="232" t="str" cm="1">
        <f t="array" ref="H48">IF(B48="","",SUMPRODUCT(($Q$2:$AM$32&gt;=A48)*($Q$2:$AM$32&lt;=B48)*($AZ$2:$BV$32)))</f>
        <v/>
      </c>
      <c r="I48" s="232"/>
      <c r="J48" s="380" t="str">
        <f t="shared" si="43"/>
        <v/>
      </c>
      <c r="K48" s="381"/>
      <c r="L48" s="381" t="str">
        <f t="shared" si="17"/>
        <v/>
      </c>
      <c r="M48" s="381"/>
      <c r="N48" s="382" t="str">
        <f t="shared" si="18"/>
        <v/>
      </c>
      <c r="O48" s="382"/>
      <c r="P48" s="381" t="str">
        <f t="shared" si="19"/>
        <v/>
      </c>
      <c r="Q48" s="381"/>
      <c r="R48" s="381" t="str">
        <f t="shared" si="20"/>
        <v/>
      </c>
      <c r="S48" s="383"/>
      <c r="T48" s="384" t="str">
        <f t="shared" si="21"/>
        <v/>
      </c>
      <c r="U48" s="385" t="e">
        <f t="shared" si="22"/>
        <v>#DIV/0!</v>
      </c>
      <c r="V48" s="386" t="str">
        <f t="shared" si="23"/>
        <v/>
      </c>
      <c r="W48" s="385" t="e">
        <f t="shared" si="24"/>
        <v>#DIV/0!</v>
      </c>
      <c r="X48" s="387" t="str">
        <f t="shared" si="25"/>
        <v/>
      </c>
      <c r="Y48" s="388"/>
      <c r="Z48" s="389" t="str">
        <f t="shared" si="26"/>
        <v/>
      </c>
      <c r="AA48" s="390"/>
      <c r="AB48" s="389" t="str">
        <f t="shared" si="27"/>
        <v/>
      </c>
      <c r="AC48" s="391"/>
      <c r="AD48" s="223" t="str">
        <f t="shared" si="28"/>
        <v/>
      </c>
      <c r="AE48" s="219"/>
      <c r="AF48" s="218" t="str">
        <f t="shared" si="29"/>
        <v/>
      </c>
      <c r="AG48" s="219" t="e">
        <f t="shared" si="30"/>
        <v>#DIV/0!</v>
      </c>
      <c r="AH48" s="218" t="str">
        <f t="shared" si="31"/>
        <v/>
      </c>
      <c r="AI48" s="219"/>
      <c r="AJ48" s="218" t="str">
        <f t="shared" si="32"/>
        <v/>
      </c>
      <c r="AK48" s="219" t="e">
        <f t="shared" si="33"/>
        <v>#DIV/0!</v>
      </c>
      <c r="AL48" s="218" t="str">
        <f t="shared" si="34"/>
        <v/>
      </c>
      <c r="AM48" s="219" t="e">
        <f t="shared" si="12"/>
        <v>#DIV/0!</v>
      </c>
      <c r="AN48" s="220" t="str">
        <f t="shared" si="35"/>
        <v/>
      </c>
      <c r="AO48" s="221"/>
      <c r="AP48" s="168" t="str">
        <f t="shared" si="36"/>
        <v/>
      </c>
      <c r="AQ48" s="169"/>
      <c r="AR48" s="168" t="str">
        <f t="shared" si="37"/>
        <v/>
      </c>
      <c r="AS48" s="170"/>
      <c r="AT48" s="168" t="str">
        <f t="shared" si="38"/>
        <v/>
      </c>
      <c r="AU48" s="170" t="e">
        <f t="shared" si="39"/>
        <v>#DIV/0!</v>
      </c>
      <c r="AV48" s="168" t="str">
        <f t="shared" si="40"/>
        <v/>
      </c>
      <c r="AW48" s="217" t="e">
        <f>IF($D$4/$E$81*#REF!*$E$12&lt;0.01,"",$D$4/$E$81*#REF!*$E$12)</f>
        <v>#DIV/0!</v>
      </c>
      <c r="AZ48" s="171" t="str">
        <f t="shared" si="13"/>
        <v/>
      </c>
      <c r="BA48" s="171"/>
      <c r="BB48" s="171"/>
      <c r="BC48" s="171" t="str">
        <f t="shared" si="14"/>
        <v/>
      </c>
      <c r="BD48" s="171"/>
      <c r="BE48" s="171"/>
      <c r="BF48" s="164" t="str">
        <f t="shared" si="15"/>
        <v/>
      </c>
      <c r="BG48" s="164"/>
      <c r="BH48" s="164" t="str" cm="1">
        <f t="array" ref="BH48">IF(B48="","",SUMPRODUCT(($Q$2:$AM$32&gt;=AZ48)*($Q$2:$AM$32&lt;=BC48)*($AZ$2:$BV$32&gt;0)))</f>
        <v/>
      </c>
      <c r="BI48" s="164"/>
      <c r="BJ48" s="165" t="str" cm="1">
        <f t="array" ref="BJ48">IF($D$4="",IF(BC48="","",SUMPRODUCT(($Q$2:$AM$32&gt;=AZ48)*($Q$2:$AM$32&lt;=BC48)*($CA$2:$CW$32))),IF(BC48="","",SUMPRODUCT(($Q$2:$AM$32&gt;=AZ48)*($Q$2:$AM$32&lt;=BC48)*($AZ$2:$BV$32))))</f>
        <v/>
      </c>
      <c r="BK48" s="166"/>
      <c r="BL48" s="167"/>
      <c r="BM48" s="163" t="str">
        <f t="shared" si="41"/>
        <v/>
      </c>
      <c r="BN48" s="163"/>
      <c r="BO48" s="163"/>
    </row>
    <row r="49" spans="1:67" s="21" customFormat="1" ht="14.45" customHeight="1" x14ac:dyDescent="0.25">
      <c r="A49" s="49"/>
      <c r="B49" s="234"/>
      <c r="C49" s="235"/>
      <c r="D49" s="210" t="str">
        <f t="shared" si="42"/>
        <v/>
      </c>
      <c r="E49" s="211"/>
      <c r="F49" s="210" t="str" cm="1">
        <f t="array" ref="F49">IF(B49="","",SUMPRODUCT(($Q$2:$AM$32&gt;=A49)*($Q$2:$AM$32&lt;=B49)*($AZ$2:$BV$32&gt;0)))</f>
        <v/>
      </c>
      <c r="G49" s="211"/>
      <c r="H49" s="212" t="str" cm="1">
        <f t="array" ref="H49">IF(B49="","",SUMPRODUCT(($Q$2:$AM$32&gt;=A49)*($Q$2:$AM$32&lt;=B49)*($AZ$2:$BV$32)))</f>
        <v/>
      </c>
      <c r="I49" s="212"/>
      <c r="J49" s="400" t="str">
        <f t="shared" si="43"/>
        <v/>
      </c>
      <c r="K49" s="401"/>
      <c r="L49" s="401" t="str">
        <f t="shared" si="17"/>
        <v/>
      </c>
      <c r="M49" s="401"/>
      <c r="N49" s="402" t="str">
        <f t="shared" si="18"/>
        <v/>
      </c>
      <c r="O49" s="402"/>
      <c r="P49" s="401" t="str">
        <f t="shared" si="19"/>
        <v/>
      </c>
      <c r="Q49" s="401"/>
      <c r="R49" s="401" t="str">
        <f t="shared" si="20"/>
        <v/>
      </c>
      <c r="S49" s="403"/>
      <c r="T49" s="392" t="str">
        <f t="shared" si="21"/>
        <v/>
      </c>
      <c r="U49" s="393" t="e">
        <f t="shared" si="22"/>
        <v>#DIV/0!</v>
      </c>
      <c r="V49" s="394" t="str">
        <f t="shared" si="23"/>
        <v/>
      </c>
      <c r="W49" s="393" t="e">
        <f t="shared" si="24"/>
        <v>#DIV/0!</v>
      </c>
      <c r="X49" s="395" t="str">
        <f t="shared" si="25"/>
        <v/>
      </c>
      <c r="Y49" s="396"/>
      <c r="Z49" s="397" t="str">
        <f t="shared" si="26"/>
        <v/>
      </c>
      <c r="AA49" s="398"/>
      <c r="AB49" s="397" t="str">
        <f t="shared" si="27"/>
        <v/>
      </c>
      <c r="AC49" s="399"/>
      <c r="AD49" s="207" t="str">
        <f t="shared" si="28"/>
        <v/>
      </c>
      <c r="AE49" s="175"/>
      <c r="AF49" s="174" t="str">
        <f t="shared" si="29"/>
        <v/>
      </c>
      <c r="AG49" s="175" t="e">
        <f t="shared" si="30"/>
        <v>#DIV/0!</v>
      </c>
      <c r="AH49" s="174" t="str">
        <f t="shared" si="31"/>
        <v/>
      </c>
      <c r="AI49" s="175"/>
      <c r="AJ49" s="174" t="str">
        <f t="shared" si="32"/>
        <v/>
      </c>
      <c r="AK49" s="175" t="e">
        <f t="shared" si="33"/>
        <v>#DIV/0!</v>
      </c>
      <c r="AL49" s="174" t="str">
        <f t="shared" si="34"/>
        <v/>
      </c>
      <c r="AM49" s="175" t="e">
        <f t="shared" si="12"/>
        <v>#DIV/0!</v>
      </c>
      <c r="AN49" s="202" t="str">
        <f t="shared" si="35"/>
        <v/>
      </c>
      <c r="AO49" s="203"/>
      <c r="AP49" s="172" t="str">
        <f t="shared" si="36"/>
        <v/>
      </c>
      <c r="AQ49" s="204"/>
      <c r="AR49" s="172" t="str">
        <f t="shared" si="37"/>
        <v/>
      </c>
      <c r="AS49" s="201"/>
      <c r="AT49" s="172" t="str">
        <f t="shared" si="38"/>
        <v/>
      </c>
      <c r="AU49" s="201" t="e">
        <f t="shared" si="39"/>
        <v>#DIV/0!</v>
      </c>
      <c r="AV49" s="172" t="str">
        <f t="shared" si="40"/>
        <v/>
      </c>
      <c r="AW49" s="173" t="e">
        <f>IF($D$4/$E$81*#REF!*$E$12&lt;0.01,"",$D$4/$E$81*#REF!*$E$12)</f>
        <v>#DIV/0!</v>
      </c>
      <c r="AZ49" s="171" t="str">
        <f t="shared" si="13"/>
        <v/>
      </c>
      <c r="BA49" s="171"/>
      <c r="BB49" s="171"/>
      <c r="BC49" s="171" t="str">
        <f t="shared" si="14"/>
        <v/>
      </c>
      <c r="BD49" s="171"/>
      <c r="BE49" s="171"/>
      <c r="BF49" s="164" t="str">
        <f t="shared" si="15"/>
        <v/>
      </c>
      <c r="BG49" s="164"/>
      <c r="BH49" s="164" t="str" cm="1">
        <f t="array" ref="BH49">IF(B49="","",SUMPRODUCT(($Q$2:$AM$32&gt;=AZ49)*($Q$2:$AM$32&lt;=BC49)*($AZ$2:$BV$32&gt;0)))</f>
        <v/>
      </c>
      <c r="BI49" s="164"/>
      <c r="BJ49" s="165" t="str" cm="1">
        <f t="array" ref="BJ49">IF($D$4="",IF(BC49="","",SUMPRODUCT(($Q$2:$AM$32&gt;=AZ49)*($Q$2:$AM$32&lt;=BC49)*($CA$2:$CW$32))),IF(BC49="","",SUMPRODUCT(($Q$2:$AM$32&gt;=AZ49)*($Q$2:$AM$32&lt;=BC49)*($AZ$2:$BV$32))))</f>
        <v/>
      </c>
      <c r="BK49" s="166"/>
      <c r="BL49" s="167"/>
      <c r="BM49" s="163" t="str">
        <f t="shared" si="41"/>
        <v/>
      </c>
      <c r="BN49" s="163"/>
      <c r="BO49" s="163"/>
    </row>
    <row r="50" spans="1:67" s="21" customFormat="1" ht="14.45" customHeight="1" x14ac:dyDescent="0.25">
      <c r="A50" s="50"/>
      <c r="B50" s="228"/>
      <c r="C50" s="229"/>
      <c r="D50" s="230" t="str">
        <f t="shared" si="42"/>
        <v/>
      </c>
      <c r="E50" s="231"/>
      <c r="F50" s="230" t="str" cm="1">
        <f t="array" ref="F50">IF(B50="","",SUMPRODUCT(($Q$2:$AM$32&gt;=A50)*($Q$2:$AM$32&lt;=B50)*($AZ$2:$BV$32&gt;0)))</f>
        <v/>
      </c>
      <c r="G50" s="231"/>
      <c r="H50" s="232" t="str" cm="1">
        <f t="array" ref="H50">IF(B50="","",SUMPRODUCT(($Q$2:$AM$32&gt;=A50)*($Q$2:$AM$32&lt;=B50)*($AZ$2:$BV$32)))</f>
        <v/>
      </c>
      <c r="I50" s="232"/>
      <c r="J50" s="380" t="str">
        <f t="shared" si="43"/>
        <v/>
      </c>
      <c r="K50" s="381"/>
      <c r="L50" s="381" t="str">
        <f t="shared" si="17"/>
        <v/>
      </c>
      <c r="M50" s="381"/>
      <c r="N50" s="382" t="str">
        <f t="shared" si="18"/>
        <v/>
      </c>
      <c r="O50" s="382"/>
      <c r="P50" s="381" t="str">
        <f t="shared" si="19"/>
        <v/>
      </c>
      <c r="Q50" s="381"/>
      <c r="R50" s="381" t="str">
        <f t="shared" si="20"/>
        <v/>
      </c>
      <c r="S50" s="383"/>
      <c r="T50" s="384" t="str">
        <f t="shared" si="21"/>
        <v/>
      </c>
      <c r="U50" s="385" t="e">
        <f t="shared" si="22"/>
        <v>#DIV/0!</v>
      </c>
      <c r="V50" s="386" t="str">
        <f t="shared" si="23"/>
        <v/>
      </c>
      <c r="W50" s="385" t="e">
        <f t="shared" si="24"/>
        <v>#DIV/0!</v>
      </c>
      <c r="X50" s="387" t="str">
        <f t="shared" si="25"/>
        <v/>
      </c>
      <c r="Y50" s="388"/>
      <c r="Z50" s="389" t="str">
        <f t="shared" si="26"/>
        <v/>
      </c>
      <c r="AA50" s="390"/>
      <c r="AB50" s="389" t="str">
        <f t="shared" si="27"/>
        <v/>
      </c>
      <c r="AC50" s="391"/>
      <c r="AD50" s="223" t="str">
        <f t="shared" si="28"/>
        <v/>
      </c>
      <c r="AE50" s="219"/>
      <c r="AF50" s="218" t="str">
        <f t="shared" si="29"/>
        <v/>
      </c>
      <c r="AG50" s="219" t="e">
        <f t="shared" si="30"/>
        <v>#DIV/0!</v>
      </c>
      <c r="AH50" s="218" t="str">
        <f t="shared" si="31"/>
        <v/>
      </c>
      <c r="AI50" s="219"/>
      <c r="AJ50" s="218" t="str">
        <f t="shared" si="32"/>
        <v/>
      </c>
      <c r="AK50" s="219" t="e">
        <f t="shared" si="33"/>
        <v>#DIV/0!</v>
      </c>
      <c r="AL50" s="218" t="str">
        <f t="shared" si="34"/>
        <v/>
      </c>
      <c r="AM50" s="219" t="e">
        <f t="shared" si="12"/>
        <v>#DIV/0!</v>
      </c>
      <c r="AN50" s="220" t="str">
        <f t="shared" si="35"/>
        <v/>
      </c>
      <c r="AO50" s="221"/>
      <c r="AP50" s="168" t="str">
        <f t="shared" si="36"/>
        <v/>
      </c>
      <c r="AQ50" s="169"/>
      <c r="AR50" s="168" t="str">
        <f t="shared" si="37"/>
        <v/>
      </c>
      <c r="AS50" s="170"/>
      <c r="AT50" s="168" t="str">
        <f t="shared" si="38"/>
        <v/>
      </c>
      <c r="AU50" s="170" t="e">
        <f t="shared" si="39"/>
        <v>#DIV/0!</v>
      </c>
      <c r="AV50" s="168" t="str">
        <f t="shared" si="40"/>
        <v/>
      </c>
      <c r="AW50" s="217" t="e">
        <f>IF($D$4/$E$81*#REF!*$E$12&lt;0.01,"",$D$4/$E$81*#REF!*$E$12)</f>
        <v>#DIV/0!</v>
      </c>
      <c r="AZ50" s="171" t="str">
        <f t="shared" si="13"/>
        <v/>
      </c>
      <c r="BA50" s="171"/>
      <c r="BB50" s="171"/>
      <c r="BC50" s="171" t="str">
        <f t="shared" si="14"/>
        <v/>
      </c>
      <c r="BD50" s="171"/>
      <c r="BE50" s="171"/>
      <c r="BF50" s="164" t="str">
        <f t="shared" si="15"/>
        <v/>
      </c>
      <c r="BG50" s="164"/>
      <c r="BH50" s="164" t="str" cm="1">
        <f t="array" ref="BH50">IF(B50="","",SUMPRODUCT(($Q$2:$AM$32&gt;=AZ50)*($Q$2:$AM$32&lt;=BC50)*($AZ$2:$BV$32&gt;0)))</f>
        <v/>
      </c>
      <c r="BI50" s="164"/>
      <c r="BJ50" s="165" t="str" cm="1">
        <f t="array" ref="BJ50">IF($D$4="",IF(BC50="","",SUMPRODUCT(($Q$2:$AM$32&gt;=AZ50)*($Q$2:$AM$32&lt;=BC50)*($CA$2:$CW$32))),IF(BC50="","",SUMPRODUCT(($Q$2:$AM$32&gt;=AZ50)*($Q$2:$AM$32&lt;=BC50)*($AZ$2:$BV$32))))</f>
        <v/>
      </c>
      <c r="BK50" s="166"/>
      <c r="BL50" s="167"/>
      <c r="BM50" s="163" t="str">
        <f t="shared" si="41"/>
        <v/>
      </c>
      <c r="BN50" s="163"/>
      <c r="BO50" s="163"/>
    </row>
    <row r="51" spans="1:67" s="21" customFormat="1" ht="14.45" customHeight="1" x14ac:dyDescent="0.25">
      <c r="A51" s="51"/>
      <c r="B51" s="208"/>
      <c r="C51" s="209"/>
      <c r="D51" s="210" t="str">
        <f t="shared" si="42"/>
        <v/>
      </c>
      <c r="E51" s="211"/>
      <c r="F51" s="210" t="str" cm="1">
        <f t="array" ref="F51">IF(B51="","",SUMPRODUCT(($Q$2:$AM$32&gt;=A51)*($Q$2:$AM$32&lt;=B51)*($AZ$2:$BV$32&gt;0)))</f>
        <v/>
      </c>
      <c r="G51" s="211"/>
      <c r="H51" s="212" t="str" cm="1">
        <f t="array" ref="H51">IF(B51="","",SUMPRODUCT(($Q$2:$AM$32&gt;=A51)*($Q$2:$AM$32&lt;=B51)*($AZ$2:$BV$32)))</f>
        <v/>
      </c>
      <c r="I51" s="212"/>
      <c r="J51" s="400" t="str">
        <f t="shared" si="43"/>
        <v/>
      </c>
      <c r="K51" s="401"/>
      <c r="L51" s="401" t="str">
        <f t="shared" si="17"/>
        <v/>
      </c>
      <c r="M51" s="401"/>
      <c r="N51" s="402" t="str">
        <f t="shared" si="18"/>
        <v/>
      </c>
      <c r="O51" s="402"/>
      <c r="P51" s="401" t="str">
        <f t="shared" si="19"/>
        <v/>
      </c>
      <c r="Q51" s="401"/>
      <c r="R51" s="401" t="str">
        <f t="shared" si="20"/>
        <v/>
      </c>
      <c r="S51" s="403"/>
      <c r="T51" s="392" t="str">
        <f t="shared" si="21"/>
        <v/>
      </c>
      <c r="U51" s="393" t="e">
        <f t="shared" si="22"/>
        <v>#DIV/0!</v>
      </c>
      <c r="V51" s="394" t="str">
        <f t="shared" si="23"/>
        <v/>
      </c>
      <c r="W51" s="393" t="e">
        <f t="shared" si="24"/>
        <v>#DIV/0!</v>
      </c>
      <c r="X51" s="395" t="str">
        <f t="shared" si="25"/>
        <v/>
      </c>
      <c r="Y51" s="396"/>
      <c r="Z51" s="397" t="str">
        <f t="shared" si="26"/>
        <v/>
      </c>
      <c r="AA51" s="398"/>
      <c r="AB51" s="397" t="str">
        <f t="shared" si="27"/>
        <v/>
      </c>
      <c r="AC51" s="399"/>
      <c r="AD51" s="207" t="str">
        <f t="shared" si="28"/>
        <v/>
      </c>
      <c r="AE51" s="175"/>
      <c r="AF51" s="174" t="str">
        <f t="shared" si="29"/>
        <v/>
      </c>
      <c r="AG51" s="175" t="e">
        <f t="shared" si="30"/>
        <v>#DIV/0!</v>
      </c>
      <c r="AH51" s="174" t="str">
        <f t="shared" si="31"/>
        <v/>
      </c>
      <c r="AI51" s="175"/>
      <c r="AJ51" s="174" t="str">
        <f t="shared" si="32"/>
        <v/>
      </c>
      <c r="AK51" s="175" t="e">
        <f t="shared" si="33"/>
        <v>#DIV/0!</v>
      </c>
      <c r="AL51" s="174" t="str">
        <f t="shared" si="34"/>
        <v/>
      </c>
      <c r="AM51" s="175" t="e">
        <f t="shared" si="12"/>
        <v>#DIV/0!</v>
      </c>
      <c r="AN51" s="202" t="str">
        <f t="shared" si="35"/>
        <v/>
      </c>
      <c r="AO51" s="203"/>
      <c r="AP51" s="172" t="str">
        <f t="shared" si="36"/>
        <v/>
      </c>
      <c r="AQ51" s="204"/>
      <c r="AR51" s="172" t="str">
        <f t="shared" si="37"/>
        <v/>
      </c>
      <c r="AS51" s="201"/>
      <c r="AT51" s="172" t="str">
        <f t="shared" si="38"/>
        <v/>
      </c>
      <c r="AU51" s="201" t="e">
        <f t="shared" si="39"/>
        <v>#DIV/0!</v>
      </c>
      <c r="AV51" s="172" t="str">
        <f t="shared" si="40"/>
        <v/>
      </c>
      <c r="AW51" s="173" t="e">
        <f>IF($D$4/$E$81*#REF!*$E$12&lt;0.01,"",$D$4/$E$81*#REF!*$E$12)</f>
        <v>#DIV/0!</v>
      </c>
      <c r="AZ51" s="171" t="str">
        <f t="shared" si="13"/>
        <v/>
      </c>
      <c r="BA51" s="171"/>
      <c r="BB51" s="171"/>
      <c r="BC51" s="171" t="str">
        <f t="shared" si="14"/>
        <v/>
      </c>
      <c r="BD51" s="171"/>
      <c r="BE51" s="171"/>
      <c r="BF51" s="164" t="str">
        <f t="shared" si="15"/>
        <v/>
      </c>
      <c r="BG51" s="164"/>
      <c r="BH51" s="164" t="str" cm="1">
        <f t="array" ref="BH51">IF(B51="","",SUMPRODUCT(($Q$2:$AM$32&gt;=AZ51)*($Q$2:$AM$32&lt;=BC51)*($AZ$2:$BV$32&gt;0)))</f>
        <v/>
      </c>
      <c r="BI51" s="164"/>
      <c r="BJ51" s="165" t="str" cm="1">
        <f t="array" ref="BJ51">IF($D$4="",IF(BC51="","",SUMPRODUCT(($Q$2:$AM$32&gt;=AZ51)*($Q$2:$AM$32&lt;=BC51)*($CA$2:$CW$32))),IF(BC51="","",SUMPRODUCT(($Q$2:$AM$32&gt;=AZ51)*($Q$2:$AM$32&lt;=BC51)*($AZ$2:$BV$32))))</f>
        <v/>
      </c>
      <c r="BK51" s="166"/>
      <c r="BL51" s="167"/>
      <c r="BM51" s="163" t="str">
        <f t="shared" si="41"/>
        <v/>
      </c>
      <c r="BN51" s="163"/>
      <c r="BO51" s="163"/>
    </row>
    <row r="52" spans="1:67" s="21" customFormat="1" ht="14.45" customHeight="1" x14ac:dyDescent="0.25">
      <c r="A52" s="48"/>
      <c r="B52" s="236"/>
      <c r="C52" s="237"/>
      <c r="D52" s="230" t="str">
        <f t="shared" si="42"/>
        <v/>
      </c>
      <c r="E52" s="231"/>
      <c r="F52" s="230" t="str" cm="1">
        <f t="array" ref="F52">IF(B52="","",SUMPRODUCT(($Q$2:$AM$32&gt;=A52)*($Q$2:$AM$32&lt;=B52)*($AZ$2:$BV$32&gt;0)))</f>
        <v/>
      </c>
      <c r="G52" s="231"/>
      <c r="H52" s="232" t="str" cm="1">
        <f t="array" ref="H52">IF(B52="","",SUMPRODUCT(($Q$2:$AM$32&gt;=A52)*($Q$2:$AM$32&lt;=B52)*($AZ$2:$BV$32)))</f>
        <v/>
      </c>
      <c r="I52" s="232"/>
      <c r="J52" s="380" t="str">
        <f t="shared" si="43"/>
        <v/>
      </c>
      <c r="K52" s="381"/>
      <c r="L52" s="381" t="str">
        <f t="shared" si="17"/>
        <v/>
      </c>
      <c r="M52" s="381"/>
      <c r="N52" s="382" t="str">
        <f t="shared" si="18"/>
        <v/>
      </c>
      <c r="O52" s="382"/>
      <c r="P52" s="381" t="str">
        <f t="shared" si="19"/>
        <v/>
      </c>
      <c r="Q52" s="381"/>
      <c r="R52" s="381" t="str">
        <f t="shared" si="20"/>
        <v/>
      </c>
      <c r="S52" s="383"/>
      <c r="T52" s="384" t="str">
        <f t="shared" si="21"/>
        <v/>
      </c>
      <c r="U52" s="385" t="e">
        <f t="shared" si="22"/>
        <v>#DIV/0!</v>
      </c>
      <c r="V52" s="386" t="str">
        <f t="shared" si="23"/>
        <v/>
      </c>
      <c r="W52" s="385" t="e">
        <f t="shared" si="24"/>
        <v>#DIV/0!</v>
      </c>
      <c r="X52" s="387" t="str">
        <f t="shared" si="25"/>
        <v/>
      </c>
      <c r="Y52" s="388"/>
      <c r="Z52" s="389" t="str">
        <f t="shared" si="26"/>
        <v/>
      </c>
      <c r="AA52" s="390"/>
      <c r="AB52" s="389" t="str">
        <f t="shared" si="27"/>
        <v/>
      </c>
      <c r="AC52" s="391"/>
      <c r="AD52" s="223" t="str">
        <f t="shared" si="28"/>
        <v/>
      </c>
      <c r="AE52" s="219"/>
      <c r="AF52" s="218" t="str">
        <f t="shared" si="29"/>
        <v/>
      </c>
      <c r="AG52" s="219" t="e">
        <f t="shared" si="30"/>
        <v>#DIV/0!</v>
      </c>
      <c r="AH52" s="218" t="str">
        <f t="shared" si="31"/>
        <v/>
      </c>
      <c r="AI52" s="219"/>
      <c r="AJ52" s="218" t="str">
        <f t="shared" si="32"/>
        <v/>
      </c>
      <c r="AK52" s="219" t="e">
        <f t="shared" si="33"/>
        <v>#DIV/0!</v>
      </c>
      <c r="AL52" s="218" t="str">
        <f t="shared" si="34"/>
        <v/>
      </c>
      <c r="AM52" s="219" t="e">
        <f t="shared" si="12"/>
        <v>#DIV/0!</v>
      </c>
      <c r="AN52" s="220" t="str">
        <f t="shared" si="35"/>
        <v/>
      </c>
      <c r="AO52" s="221"/>
      <c r="AP52" s="168" t="str">
        <f t="shared" si="36"/>
        <v/>
      </c>
      <c r="AQ52" s="169"/>
      <c r="AR52" s="168" t="str">
        <f t="shared" si="37"/>
        <v/>
      </c>
      <c r="AS52" s="170"/>
      <c r="AT52" s="168" t="str">
        <f t="shared" si="38"/>
        <v/>
      </c>
      <c r="AU52" s="170" t="e">
        <f t="shared" si="39"/>
        <v>#DIV/0!</v>
      </c>
      <c r="AV52" s="168" t="str">
        <f t="shared" si="40"/>
        <v/>
      </c>
      <c r="AW52" s="217" t="e">
        <f>IF($D$4/$E$81*#REF!*$E$12&lt;0.01,"",$D$4/$E$81*#REF!*$E$12)</f>
        <v>#DIV/0!</v>
      </c>
      <c r="AZ52" s="171" t="str">
        <f t="shared" si="13"/>
        <v/>
      </c>
      <c r="BA52" s="171"/>
      <c r="BB52" s="171"/>
      <c r="BC52" s="171" t="str">
        <f t="shared" si="14"/>
        <v/>
      </c>
      <c r="BD52" s="171"/>
      <c r="BE52" s="171"/>
      <c r="BF52" s="164" t="str">
        <f t="shared" si="15"/>
        <v/>
      </c>
      <c r="BG52" s="164"/>
      <c r="BH52" s="164" t="str" cm="1">
        <f t="array" ref="BH52">IF(B52="","",SUMPRODUCT(($Q$2:$AM$32&gt;=AZ52)*($Q$2:$AM$32&lt;=BC52)*($AZ$2:$BV$32&gt;0)))</f>
        <v/>
      </c>
      <c r="BI52" s="164"/>
      <c r="BJ52" s="165" t="str" cm="1">
        <f t="array" ref="BJ52">IF($D$4="",IF(BC52="","",SUMPRODUCT(($Q$2:$AM$32&gt;=AZ52)*($Q$2:$AM$32&lt;=BC52)*($CA$2:$CW$32))),IF(BC52="","",SUMPRODUCT(($Q$2:$AM$32&gt;=AZ52)*($Q$2:$AM$32&lt;=BC52)*($AZ$2:$BV$32))))</f>
        <v/>
      </c>
      <c r="BK52" s="166"/>
      <c r="BL52" s="167"/>
      <c r="BM52" s="163" t="str">
        <f t="shared" si="41"/>
        <v/>
      </c>
      <c r="BN52" s="163"/>
      <c r="BO52" s="163"/>
    </row>
    <row r="53" spans="1:67" s="21" customFormat="1" ht="14.45" customHeight="1" x14ac:dyDescent="0.25">
      <c r="A53" s="49"/>
      <c r="B53" s="234"/>
      <c r="C53" s="235"/>
      <c r="D53" s="210" t="str">
        <f t="shared" si="42"/>
        <v/>
      </c>
      <c r="E53" s="211"/>
      <c r="F53" s="210" t="str" cm="1">
        <f t="array" ref="F53">IF(B53="","",SUMPRODUCT(($Q$2:$AM$32&gt;=A53)*($Q$2:$AM$32&lt;=B53)*($AZ$2:$BV$32&gt;0)))</f>
        <v/>
      </c>
      <c r="G53" s="211"/>
      <c r="H53" s="212" t="str" cm="1">
        <f t="array" ref="H53">IF(B53="","",SUMPRODUCT(($Q$2:$AM$32&gt;=A53)*($Q$2:$AM$32&lt;=B53)*($AZ$2:$BV$32)))</f>
        <v/>
      </c>
      <c r="I53" s="212"/>
      <c r="J53" s="400" t="str">
        <f t="shared" si="43"/>
        <v/>
      </c>
      <c r="K53" s="401"/>
      <c r="L53" s="401" t="str">
        <f t="shared" si="17"/>
        <v/>
      </c>
      <c r="M53" s="401"/>
      <c r="N53" s="402" t="str">
        <f t="shared" si="18"/>
        <v/>
      </c>
      <c r="O53" s="402"/>
      <c r="P53" s="401" t="str">
        <f t="shared" si="19"/>
        <v/>
      </c>
      <c r="Q53" s="401"/>
      <c r="R53" s="401" t="str">
        <f t="shared" si="20"/>
        <v/>
      </c>
      <c r="S53" s="403"/>
      <c r="T53" s="392" t="str">
        <f t="shared" si="21"/>
        <v/>
      </c>
      <c r="U53" s="393" t="e">
        <f t="shared" si="22"/>
        <v>#DIV/0!</v>
      </c>
      <c r="V53" s="394" t="str">
        <f t="shared" si="23"/>
        <v/>
      </c>
      <c r="W53" s="393" t="e">
        <f t="shared" si="24"/>
        <v>#DIV/0!</v>
      </c>
      <c r="X53" s="395" t="str">
        <f t="shared" si="25"/>
        <v/>
      </c>
      <c r="Y53" s="396"/>
      <c r="Z53" s="397" t="str">
        <f t="shared" si="26"/>
        <v/>
      </c>
      <c r="AA53" s="398"/>
      <c r="AB53" s="397" t="str">
        <f t="shared" si="27"/>
        <v/>
      </c>
      <c r="AC53" s="399"/>
      <c r="AD53" s="207" t="str">
        <f t="shared" si="28"/>
        <v/>
      </c>
      <c r="AE53" s="175"/>
      <c r="AF53" s="174" t="str">
        <f t="shared" si="29"/>
        <v/>
      </c>
      <c r="AG53" s="175" t="e">
        <f t="shared" si="30"/>
        <v>#DIV/0!</v>
      </c>
      <c r="AH53" s="174" t="str">
        <f t="shared" si="31"/>
        <v/>
      </c>
      <c r="AI53" s="175"/>
      <c r="AJ53" s="174" t="str">
        <f t="shared" si="32"/>
        <v/>
      </c>
      <c r="AK53" s="175" t="e">
        <f t="shared" si="33"/>
        <v>#DIV/0!</v>
      </c>
      <c r="AL53" s="174" t="str">
        <f t="shared" si="34"/>
        <v/>
      </c>
      <c r="AM53" s="175" t="e">
        <f t="shared" si="12"/>
        <v>#DIV/0!</v>
      </c>
      <c r="AN53" s="202" t="str">
        <f t="shared" si="35"/>
        <v/>
      </c>
      <c r="AO53" s="203"/>
      <c r="AP53" s="172" t="str">
        <f t="shared" si="36"/>
        <v/>
      </c>
      <c r="AQ53" s="204"/>
      <c r="AR53" s="172" t="str">
        <f t="shared" si="37"/>
        <v/>
      </c>
      <c r="AS53" s="201"/>
      <c r="AT53" s="172" t="str">
        <f t="shared" si="38"/>
        <v/>
      </c>
      <c r="AU53" s="201" t="e">
        <f t="shared" si="39"/>
        <v>#DIV/0!</v>
      </c>
      <c r="AV53" s="172" t="str">
        <f t="shared" si="40"/>
        <v/>
      </c>
      <c r="AW53" s="173" t="e">
        <f>IF($D$4/$E$81*#REF!*$E$12&lt;0.01,"",$D$4/$E$81*#REF!*$E$12)</f>
        <v>#DIV/0!</v>
      </c>
      <c r="AZ53" s="171" t="str">
        <f t="shared" si="13"/>
        <v/>
      </c>
      <c r="BA53" s="171"/>
      <c r="BB53" s="171"/>
      <c r="BC53" s="171" t="str">
        <f t="shared" si="14"/>
        <v/>
      </c>
      <c r="BD53" s="171"/>
      <c r="BE53" s="171"/>
      <c r="BF53" s="164" t="str">
        <f t="shared" si="15"/>
        <v/>
      </c>
      <c r="BG53" s="164"/>
      <c r="BH53" s="164" t="str" cm="1">
        <f t="array" ref="BH53">IF(B53="","",SUMPRODUCT(($Q$2:$AM$32&gt;=AZ53)*($Q$2:$AM$32&lt;=BC53)*($AZ$2:$BV$32&gt;0)))</f>
        <v/>
      </c>
      <c r="BI53" s="164"/>
      <c r="BJ53" s="165" t="str" cm="1">
        <f t="array" ref="BJ53">IF($D$4="",IF(BC53="","",SUMPRODUCT(($Q$2:$AM$32&gt;=AZ53)*($Q$2:$AM$32&lt;=BC53)*($CA$2:$CW$32))),IF(BC53="","",SUMPRODUCT(($Q$2:$AM$32&gt;=AZ53)*($Q$2:$AM$32&lt;=BC53)*($AZ$2:$BV$32))))</f>
        <v/>
      </c>
      <c r="BK53" s="166"/>
      <c r="BL53" s="167"/>
      <c r="BM53" s="163" t="str">
        <f t="shared" si="41"/>
        <v/>
      </c>
      <c r="BN53" s="163"/>
      <c r="BO53" s="163"/>
    </row>
    <row r="54" spans="1:67" s="21" customFormat="1" ht="14.45" customHeight="1" x14ac:dyDescent="0.25">
      <c r="A54" s="50"/>
      <c r="B54" s="228"/>
      <c r="C54" s="229"/>
      <c r="D54" s="230" t="str">
        <f t="shared" si="42"/>
        <v/>
      </c>
      <c r="E54" s="231"/>
      <c r="F54" s="230" t="str" cm="1">
        <f t="array" ref="F54">IF(B54="","",SUMPRODUCT(($Q$2:$AM$32&gt;=A54)*($Q$2:$AM$32&lt;=B54)*($AZ$2:$BV$32&gt;0)))</f>
        <v/>
      </c>
      <c r="G54" s="231"/>
      <c r="H54" s="232" t="str" cm="1">
        <f t="array" ref="H54">IF(B54="","",SUMPRODUCT(($Q$2:$AM$32&gt;=A54)*($Q$2:$AM$32&lt;=B54)*($AZ$2:$BV$32)))</f>
        <v/>
      </c>
      <c r="I54" s="232"/>
      <c r="J54" s="380" t="str">
        <f t="shared" si="43"/>
        <v/>
      </c>
      <c r="K54" s="381"/>
      <c r="L54" s="381" t="str">
        <f t="shared" si="17"/>
        <v/>
      </c>
      <c r="M54" s="381"/>
      <c r="N54" s="382" t="str">
        <f t="shared" si="18"/>
        <v/>
      </c>
      <c r="O54" s="382"/>
      <c r="P54" s="381" t="str">
        <f t="shared" si="19"/>
        <v/>
      </c>
      <c r="Q54" s="381"/>
      <c r="R54" s="381" t="str">
        <f t="shared" si="20"/>
        <v/>
      </c>
      <c r="S54" s="383"/>
      <c r="T54" s="384" t="str">
        <f t="shared" si="21"/>
        <v/>
      </c>
      <c r="U54" s="385" t="e">
        <f t="shared" si="22"/>
        <v>#DIV/0!</v>
      </c>
      <c r="V54" s="386" t="str">
        <f t="shared" si="23"/>
        <v/>
      </c>
      <c r="W54" s="385" t="e">
        <f t="shared" si="24"/>
        <v>#DIV/0!</v>
      </c>
      <c r="X54" s="387" t="str">
        <f t="shared" si="25"/>
        <v/>
      </c>
      <c r="Y54" s="388"/>
      <c r="Z54" s="389" t="str">
        <f t="shared" si="26"/>
        <v/>
      </c>
      <c r="AA54" s="390"/>
      <c r="AB54" s="389" t="str">
        <f t="shared" si="27"/>
        <v/>
      </c>
      <c r="AC54" s="391"/>
      <c r="AD54" s="223" t="str">
        <f t="shared" si="28"/>
        <v/>
      </c>
      <c r="AE54" s="219"/>
      <c r="AF54" s="218" t="str">
        <f t="shared" si="29"/>
        <v/>
      </c>
      <c r="AG54" s="219" t="e">
        <f t="shared" si="30"/>
        <v>#DIV/0!</v>
      </c>
      <c r="AH54" s="218" t="str">
        <f t="shared" si="31"/>
        <v/>
      </c>
      <c r="AI54" s="219"/>
      <c r="AJ54" s="218" t="str">
        <f t="shared" si="32"/>
        <v/>
      </c>
      <c r="AK54" s="219" t="e">
        <f t="shared" si="33"/>
        <v>#DIV/0!</v>
      </c>
      <c r="AL54" s="218" t="str">
        <f t="shared" si="34"/>
        <v/>
      </c>
      <c r="AM54" s="219" t="e">
        <f t="shared" si="12"/>
        <v>#DIV/0!</v>
      </c>
      <c r="AN54" s="220" t="str">
        <f t="shared" si="35"/>
        <v/>
      </c>
      <c r="AO54" s="221"/>
      <c r="AP54" s="168" t="str">
        <f t="shared" si="36"/>
        <v/>
      </c>
      <c r="AQ54" s="169"/>
      <c r="AR54" s="168" t="str">
        <f t="shared" si="37"/>
        <v/>
      </c>
      <c r="AS54" s="170"/>
      <c r="AT54" s="168" t="str">
        <f t="shared" si="38"/>
        <v/>
      </c>
      <c r="AU54" s="170" t="e">
        <f t="shared" si="39"/>
        <v>#DIV/0!</v>
      </c>
      <c r="AV54" s="168" t="str">
        <f t="shared" si="40"/>
        <v/>
      </c>
      <c r="AW54" s="217" t="e">
        <f>IF($D$4/$E$81*#REF!*$E$12&lt;0.01,"",$D$4/$E$81*#REF!*$E$12)</f>
        <v>#DIV/0!</v>
      </c>
      <c r="AZ54" s="171" t="str">
        <f t="shared" si="13"/>
        <v/>
      </c>
      <c r="BA54" s="171"/>
      <c r="BB54" s="171"/>
      <c r="BC54" s="171" t="str">
        <f t="shared" si="14"/>
        <v/>
      </c>
      <c r="BD54" s="171"/>
      <c r="BE54" s="171"/>
      <c r="BF54" s="164" t="str">
        <f t="shared" si="15"/>
        <v/>
      </c>
      <c r="BG54" s="164"/>
      <c r="BH54" s="164" t="str" cm="1">
        <f t="array" ref="BH54">IF(B54="","",SUMPRODUCT(($Q$2:$AM$32&gt;=AZ54)*($Q$2:$AM$32&lt;=BC54)*($AZ$2:$BV$32&gt;0)))</f>
        <v/>
      </c>
      <c r="BI54" s="164"/>
      <c r="BJ54" s="165" t="str" cm="1">
        <f t="array" ref="BJ54">IF($D$4="",IF(BC54="","",SUMPRODUCT(($Q$2:$AM$32&gt;=AZ54)*($Q$2:$AM$32&lt;=BC54)*($CA$2:$CW$32))),IF(BC54="","",SUMPRODUCT(($Q$2:$AM$32&gt;=AZ54)*($Q$2:$AM$32&lt;=BC54)*($AZ$2:$BV$32))))</f>
        <v/>
      </c>
      <c r="BK54" s="166"/>
      <c r="BL54" s="167"/>
      <c r="BM54" s="163" t="str">
        <f t="shared" si="41"/>
        <v/>
      </c>
      <c r="BN54" s="163"/>
      <c r="BO54" s="163"/>
    </row>
    <row r="55" spans="1:67" s="21" customFormat="1" ht="14.45" customHeight="1" x14ac:dyDescent="0.25">
      <c r="A55" s="51"/>
      <c r="B55" s="208"/>
      <c r="C55" s="209"/>
      <c r="D55" s="210" t="str">
        <f t="shared" si="42"/>
        <v/>
      </c>
      <c r="E55" s="211"/>
      <c r="F55" s="210" t="str" cm="1">
        <f t="array" ref="F55">IF(B55="","",SUMPRODUCT(($Q$2:$AM$32&gt;=A55)*($Q$2:$AM$32&lt;=B55)*($AZ$2:$BV$32&gt;0)))</f>
        <v/>
      </c>
      <c r="G55" s="211"/>
      <c r="H55" s="212" t="str" cm="1">
        <f t="array" ref="H55">IF(B55="","",SUMPRODUCT(($Q$2:$AM$32&gt;=A55)*($Q$2:$AM$32&lt;=B55)*($AZ$2:$BV$32)))</f>
        <v/>
      </c>
      <c r="I55" s="212"/>
      <c r="J55" s="400" t="str">
        <f t="shared" si="43"/>
        <v/>
      </c>
      <c r="K55" s="401"/>
      <c r="L55" s="401" t="str">
        <f t="shared" si="17"/>
        <v/>
      </c>
      <c r="M55" s="401"/>
      <c r="N55" s="402" t="str">
        <f t="shared" si="18"/>
        <v/>
      </c>
      <c r="O55" s="402"/>
      <c r="P55" s="401" t="str">
        <f t="shared" si="19"/>
        <v/>
      </c>
      <c r="Q55" s="401"/>
      <c r="R55" s="401" t="str">
        <f t="shared" si="20"/>
        <v/>
      </c>
      <c r="S55" s="403"/>
      <c r="T55" s="392" t="str">
        <f t="shared" si="21"/>
        <v/>
      </c>
      <c r="U55" s="393" t="e">
        <f t="shared" si="22"/>
        <v>#DIV/0!</v>
      </c>
      <c r="V55" s="394" t="str">
        <f t="shared" si="23"/>
        <v/>
      </c>
      <c r="W55" s="393" t="e">
        <f t="shared" si="24"/>
        <v>#DIV/0!</v>
      </c>
      <c r="X55" s="395" t="str">
        <f t="shared" si="25"/>
        <v/>
      </c>
      <c r="Y55" s="396"/>
      <c r="Z55" s="397" t="str">
        <f t="shared" si="26"/>
        <v/>
      </c>
      <c r="AA55" s="398"/>
      <c r="AB55" s="397" t="str">
        <f t="shared" si="27"/>
        <v/>
      </c>
      <c r="AC55" s="399"/>
      <c r="AD55" s="207" t="str">
        <f t="shared" si="28"/>
        <v/>
      </c>
      <c r="AE55" s="175"/>
      <c r="AF55" s="174" t="str">
        <f t="shared" si="29"/>
        <v/>
      </c>
      <c r="AG55" s="175" t="e">
        <f t="shared" si="30"/>
        <v>#DIV/0!</v>
      </c>
      <c r="AH55" s="174" t="str">
        <f t="shared" si="31"/>
        <v/>
      </c>
      <c r="AI55" s="175"/>
      <c r="AJ55" s="174" t="str">
        <f t="shared" si="32"/>
        <v/>
      </c>
      <c r="AK55" s="175" t="e">
        <f t="shared" si="33"/>
        <v>#DIV/0!</v>
      </c>
      <c r="AL55" s="174" t="str">
        <f t="shared" si="34"/>
        <v/>
      </c>
      <c r="AM55" s="175" t="e">
        <f t="shared" si="12"/>
        <v>#DIV/0!</v>
      </c>
      <c r="AN55" s="202" t="str">
        <f t="shared" si="35"/>
        <v/>
      </c>
      <c r="AO55" s="203"/>
      <c r="AP55" s="172" t="str">
        <f t="shared" si="36"/>
        <v/>
      </c>
      <c r="AQ55" s="204"/>
      <c r="AR55" s="172" t="str">
        <f t="shared" si="37"/>
        <v/>
      </c>
      <c r="AS55" s="201"/>
      <c r="AT55" s="172" t="str">
        <f t="shared" si="38"/>
        <v/>
      </c>
      <c r="AU55" s="201" t="e">
        <f t="shared" si="39"/>
        <v>#DIV/0!</v>
      </c>
      <c r="AV55" s="172" t="str">
        <f t="shared" si="40"/>
        <v/>
      </c>
      <c r="AW55" s="173" t="e">
        <f>IF($D$4/$E$81*#REF!*$E$12&lt;0.01,"",$D$4/$E$81*#REF!*$E$12)</f>
        <v>#DIV/0!</v>
      </c>
      <c r="AZ55" s="171" t="str">
        <f t="shared" si="13"/>
        <v/>
      </c>
      <c r="BA55" s="171"/>
      <c r="BB55" s="171"/>
      <c r="BC55" s="171" t="str">
        <f t="shared" si="14"/>
        <v/>
      </c>
      <c r="BD55" s="171"/>
      <c r="BE55" s="171"/>
      <c r="BF55" s="164" t="str">
        <f t="shared" si="15"/>
        <v/>
      </c>
      <c r="BG55" s="164"/>
      <c r="BH55" s="164" t="str" cm="1">
        <f t="array" ref="BH55">IF(B55="","",SUMPRODUCT(($Q$2:$AM$32&gt;=AZ55)*($Q$2:$AM$32&lt;=BC55)*($AZ$2:$BV$32&gt;0)))</f>
        <v/>
      </c>
      <c r="BI55" s="164"/>
      <c r="BJ55" s="165" t="str" cm="1">
        <f t="array" ref="BJ55">IF($D$4="",IF(BC55="","",SUMPRODUCT(($Q$2:$AM$32&gt;=AZ55)*($Q$2:$AM$32&lt;=BC55)*($CA$2:$CW$32))),IF(BC55="","",SUMPRODUCT(($Q$2:$AM$32&gt;=AZ55)*($Q$2:$AM$32&lt;=BC55)*($AZ$2:$BV$32))))</f>
        <v/>
      </c>
      <c r="BK55" s="166"/>
      <c r="BL55" s="167"/>
      <c r="BM55" s="163" t="str">
        <f t="shared" si="41"/>
        <v/>
      </c>
      <c r="BN55" s="163"/>
      <c r="BO55" s="163"/>
    </row>
    <row r="56" spans="1:67" s="21" customFormat="1" ht="14.45" customHeight="1" x14ac:dyDescent="0.25">
      <c r="A56" s="48"/>
      <c r="B56" s="236"/>
      <c r="C56" s="237"/>
      <c r="D56" s="230" t="str">
        <f t="shared" si="42"/>
        <v/>
      </c>
      <c r="E56" s="231"/>
      <c r="F56" s="230" t="str" cm="1">
        <f t="array" ref="F56">IF(B56="","",SUMPRODUCT(($Q$2:$AM$32&gt;=A56)*($Q$2:$AM$32&lt;=B56)*($AZ$2:$BV$32&gt;0)))</f>
        <v/>
      </c>
      <c r="G56" s="231"/>
      <c r="H56" s="232" t="str" cm="1">
        <f t="array" ref="H56">IF(B56="","",SUMPRODUCT(($Q$2:$AM$32&gt;=A56)*($Q$2:$AM$32&lt;=B56)*($AZ$2:$BV$32)))</f>
        <v/>
      </c>
      <c r="I56" s="232"/>
      <c r="J56" s="380" t="str">
        <f t="shared" si="43"/>
        <v/>
      </c>
      <c r="K56" s="381"/>
      <c r="L56" s="381" t="str">
        <f t="shared" si="17"/>
        <v/>
      </c>
      <c r="M56" s="381"/>
      <c r="N56" s="382" t="str">
        <f t="shared" si="18"/>
        <v/>
      </c>
      <c r="O56" s="382"/>
      <c r="P56" s="381" t="str">
        <f t="shared" si="19"/>
        <v/>
      </c>
      <c r="Q56" s="381"/>
      <c r="R56" s="381" t="str">
        <f t="shared" si="20"/>
        <v/>
      </c>
      <c r="S56" s="383"/>
      <c r="T56" s="384" t="str">
        <f t="shared" si="21"/>
        <v/>
      </c>
      <c r="U56" s="385" t="e">
        <f t="shared" si="22"/>
        <v>#DIV/0!</v>
      </c>
      <c r="V56" s="386" t="str">
        <f t="shared" si="23"/>
        <v/>
      </c>
      <c r="W56" s="385" t="e">
        <f t="shared" si="24"/>
        <v>#DIV/0!</v>
      </c>
      <c r="X56" s="387" t="str">
        <f t="shared" si="25"/>
        <v/>
      </c>
      <c r="Y56" s="388"/>
      <c r="Z56" s="389" t="str">
        <f t="shared" si="26"/>
        <v/>
      </c>
      <c r="AA56" s="390"/>
      <c r="AB56" s="389" t="str">
        <f t="shared" si="27"/>
        <v/>
      </c>
      <c r="AC56" s="391"/>
      <c r="AD56" s="223" t="str">
        <f t="shared" si="28"/>
        <v/>
      </c>
      <c r="AE56" s="219"/>
      <c r="AF56" s="218" t="str">
        <f t="shared" si="29"/>
        <v/>
      </c>
      <c r="AG56" s="219" t="e">
        <f t="shared" si="30"/>
        <v>#DIV/0!</v>
      </c>
      <c r="AH56" s="218" t="str">
        <f t="shared" si="31"/>
        <v/>
      </c>
      <c r="AI56" s="219"/>
      <c r="AJ56" s="218" t="str">
        <f t="shared" si="32"/>
        <v/>
      </c>
      <c r="AK56" s="219" t="e">
        <f t="shared" si="33"/>
        <v>#DIV/0!</v>
      </c>
      <c r="AL56" s="218" t="str">
        <f t="shared" si="34"/>
        <v/>
      </c>
      <c r="AM56" s="219" t="e">
        <f t="shared" si="12"/>
        <v>#DIV/0!</v>
      </c>
      <c r="AN56" s="220" t="str">
        <f t="shared" si="35"/>
        <v/>
      </c>
      <c r="AO56" s="221"/>
      <c r="AP56" s="168" t="str">
        <f t="shared" si="36"/>
        <v/>
      </c>
      <c r="AQ56" s="169"/>
      <c r="AR56" s="168" t="str">
        <f t="shared" si="37"/>
        <v/>
      </c>
      <c r="AS56" s="170"/>
      <c r="AT56" s="168" t="str">
        <f t="shared" si="38"/>
        <v/>
      </c>
      <c r="AU56" s="170" t="e">
        <f t="shared" si="39"/>
        <v>#DIV/0!</v>
      </c>
      <c r="AV56" s="168" t="str">
        <f t="shared" si="40"/>
        <v/>
      </c>
      <c r="AW56" s="217" t="e">
        <f>IF($D$4/$E$81*#REF!*$E$12&lt;0.01,"",$D$4/$E$81*#REF!*$E$12)</f>
        <v>#DIV/0!</v>
      </c>
      <c r="AZ56" s="171" t="str">
        <f t="shared" si="13"/>
        <v/>
      </c>
      <c r="BA56" s="171"/>
      <c r="BB56" s="171"/>
      <c r="BC56" s="171" t="str">
        <f t="shared" si="14"/>
        <v/>
      </c>
      <c r="BD56" s="171"/>
      <c r="BE56" s="171"/>
      <c r="BF56" s="164" t="str">
        <f t="shared" si="15"/>
        <v/>
      </c>
      <c r="BG56" s="164"/>
      <c r="BH56" s="164" t="str" cm="1">
        <f t="array" ref="BH56">IF(B56="","",SUMPRODUCT(($Q$2:$AM$32&gt;=AZ56)*($Q$2:$AM$32&lt;=BC56)*($AZ$2:$BV$32&gt;0)))</f>
        <v/>
      </c>
      <c r="BI56" s="164"/>
      <c r="BJ56" s="165" t="str" cm="1">
        <f t="array" ref="BJ56">IF($D$4="",IF(BC56="","",SUMPRODUCT(($Q$2:$AM$32&gt;=AZ56)*($Q$2:$AM$32&lt;=BC56)*($CA$2:$CW$32))),IF(BC56="","",SUMPRODUCT(($Q$2:$AM$32&gt;=AZ56)*($Q$2:$AM$32&lt;=BC56)*($AZ$2:$BV$32))))</f>
        <v/>
      </c>
      <c r="BK56" s="166"/>
      <c r="BL56" s="167"/>
      <c r="BM56" s="163" t="str">
        <f t="shared" si="41"/>
        <v/>
      </c>
      <c r="BN56" s="163"/>
      <c r="BO56" s="163"/>
    </row>
    <row r="57" spans="1:67" s="21" customFormat="1" ht="14.45" customHeight="1" x14ac:dyDescent="0.25">
      <c r="A57" s="49"/>
      <c r="B57" s="234"/>
      <c r="C57" s="235"/>
      <c r="D57" s="210" t="str">
        <f t="shared" si="42"/>
        <v/>
      </c>
      <c r="E57" s="211"/>
      <c r="F57" s="210" t="str" cm="1">
        <f t="array" ref="F57">IF(B57="","",SUMPRODUCT(($Q$2:$AM$32&gt;=A57)*($Q$2:$AM$32&lt;=B57)*($AZ$2:$BV$32&gt;0)))</f>
        <v/>
      </c>
      <c r="G57" s="211"/>
      <c r="H57" s="212" t="str" cm="1">
        <f t="array" ref="H57">IF(B57="","",SUMPRODUCT(($Q$2:$AM$32&gt;=A57)*($Q$2:$AM$32&lt;=B57)*($AZ$2:$BV$32)))</f>
        <v/>
      </c>
      <c r="I57" s="212"/>
      <c r="J57" s="400" t="str">
        <f t="shared" si="43"/>
        <v/>
      </c>
      <c r="K57" s="401"/>
      <c r="L57" s="401" t="str">
        <f t="shared" si="17"/>
        <v/>
      </c>
      <c r="M57" s="401"/>
      <c r="N57" s="402" t="str">
        <f t="shared" si="18"/>
        <v/>
      </c>
      <c r="O57" s="402"/>
      <c r="P57" s="401" t="str">
        <f t="shared" si="19"/>
        <v/>
      </c>
      <c r="Q57" s="401"/>
      <c r="R57" s="401" t="str">
        <f t="shared" si="20"/>
        <v/>
      </c>
      <c r="S57" s="403"/>
      <c r="T57" s="392" t="str">
        <f t="shared" si="21"/>
        <v/>
      </c>
      <c r="U57" s="393" t="e">
        <f t="shared" si="22"/>
        <v>#DIV/0!</v>
      </c>
      <c r="V57" s="394" t="str">
        <f t="shared" si="23"/>
        <v/>
      </c>
      <c r="W57" s="393" t="e">
        <f t="shared" si="24"/>
        <v>#DIV/0!</v>
      </c>
      <c r="X57" s="395" t="str">
        <f t="shared" si="25"/>
        <v/>
      </c>
      <c r="Y57" s="396"/>
      <c r="Z57" s="397" t="str">
        <f t="shared" si="26"/>
        <v/>
      </c>
      <c r="AA57" s="398"/>
      <c r="AB57" s="397" t="str">
        <f t="shared" si="27"/>
        <v/>
      </c>
      <c r="AC57" s="399"/>
      <c r="AD57" s="207" t="str">
        <f t="shared" si="28"/>
        <v/>
      </c>
      <c r="AE57" s="175"/>
      <c r="AF57" s="174" t="str">
        <f t="shared" si="29"/>
        <v/>
      </c>
      <c r="AG57" s="175" t="e">
        <f t="shared" si="30"/>
        <v>#DIV/0!</v>
      </c>
      <c r="AH57" s="174" t="str">
        <f t="shared" si="31"/>
        <v/>
      </c>
      <c r="AI57" s="175"/>
      <c r="AJ57" s="174" t="str">
        <f t="shared" si="32"/>
        <v/>
      </c>
      <c r="AK57" s="175" t="e">
        <f t="shared" si="33"/>
        <v>#DIV/0!</v>
      </c>
      <c r="AL57" s="174" t="str">
        <f t="shared" si="34"/>
        <v/>
      </c>
      <c r="AM57" s="175" t="e">
        <f t="shared" si="12"/>
        <v>#DIV/0!</v>
      </c>
      <c r="AN57" s="202" t="str">
        <f t="shared" si="35"/>
        <v/>
      </c>
      <c r="AO57" s="203"/>
      <c r="AP57" s="172" t="str">
        <f t="shared" si="36"/>
        <v/>
      </c>
      <c r="AQ57" s="204"/>
      <c r="AR57" s="172" t="str">
        <f t="shared" si="37"/>
        <v/>
      </c>
      <c r="AS57" s="201"/>
      <c r="AT57" s="172" t="str">
        <f t="shared" si="38"/>
        <v/>
      </c>
      <c r="AU57" s="201" t="e">
        <f t="shared" si="39"/>
        <v>#DIV/0!</v>
      </c>
      <c r="AV57" s="172" t="str">
        <f t="shared" si="40"/>
        <v/>
      </c>
      <c r="AW57" s="173" t="e">
        <f>IF($D$4/$E$81*#REF!*$E$12&lt;0.01,"",$D$4/$E$81*#REF!*$E$12)</f>
        <v>#DIV/0!</v>
      </c>
      <c r="AZ57" s="171" t="str">
        <f t="shared" si="13"/>
        <v/>
      </c>
      <c r="BA57" s="171"/>
      <c r="BB57" s="171"/>
      <c r="BC57" s="171" t="str">
        <f t="shared" si="14"/>
        <v/>
      </c>
      <c r="BD57" s="171"/>
      <c r="BE57" s="171"/>
      <c r="BF57" s="164" t="str">
        <f t="shared" si="15"/>
        <v/>
      </c>
      <c r="BG57" s="164"/>
      <c r="BH57" s="164" t="str" cm="1">
        <f t="array" ref="BH57">IF(B57="","",SUMPRODUCT(($Q$2:$AM$32&gt;=AZ57)*($Q$2:$AM$32&lt;=BC57)*($AZ$2:$BV$32&gt;0)))</f>
        <v/>
      </c>
      <c r="BI57" s="164"/>
      <c r="BJ57" s="165" t="str" cm="1">
        <f t="array" ref="BJ57">IF($D$4="",IF(BC57="","",SUMPRODUCT(($Q$2:$AM$32&gt;=AZ57)*($Q$2:$AM$32&lt;=BC57)*($CA$2:$CW$32))),IF(BC57="","",SUMPRODUCT(($Q$2:$AM$32&gt;=AZ57)*($Q$2:$AM$32&lt;=BC57)*($AZ$2:$BV$32))))</f>
        <v/>
      </c>
      <c r="BK57" s="166"/>
      <c r="BL57" s="167"/>
      <c r="BM57" s="163" t="str">
        <f t="shared" si="41"/>
        <v/>
      </c>
      <c r="BN57" s="163"/>
      <c r="BO57" s="163"/>
    </row>
    <row r="58" spans="1:67" s="21" customFormat="1" ht="14.45" customHeight="1" x14ac:dyDescent="0.25">
      <c r="A58" s="50"/>
      <c r="B58" s="228"/>
      <c r="C58" s="229"/>
      <c r="D58" s="230" t="str">
        <f t="shared" si="42"/>
        <v/>
      </c>
      <c r="E58" s="231"/>
      <c r="F58" s="230" t="str" cm="1">
        <f t="array" ref="F58">IF(B58="","",SUMPRODUCT(($Q$2:$AM$32&gt;=A58)*($Q$2:$AM$32&lt;=B58)*($AZ$2:$BV$32&gt;0)))</f>
        <v/>
      </c>
      <c r="G58" s="231"/>
      <c r="H58" s="232" t="str" cm="1">
        <f t="array" ref="H58">IF(B58="","",SUMPRODUCT(($Q$2:$AM$32&gt;=A58)*($Q$2:$AM$32&lt;=B58)*($AZ$2:$BV$32)))</f>
        <v/>
      </c>
      <c r="I58" s="232"/>
      <c r="J58" s="380" t="str">
        <f t="shared" si="43"/>
        <v/>
      </c>
      <c r="K58" s="381"/>
      <c r="L58" s="381" t="str">
        <f t="shared" si="17"/>
        <v/>
      </c>
      <c r="M58" s="381"/>
      <c r="N58" s="382" t="str">
        <f t="shared" si="18"/>
        <v/>
      </c>
      <c r="O58" s="382"/>
      <c r="P58" s="381" t="str">
        <f t="shared" si="19"/>
        <v/>
      </c>
      <c r="Q58" s="381"/>
      <c r="R58" s="381" t="str">
        <f t="shared" si="20"/>
        <v/>
      </c>
      <c r="S58" s="383"/>
      <c r="T58" s="384" t="str">
        <f t="shared" si="21"/>
        <v/>
      </c>
      <c r="U58" s="385" t="e">
        <f t="shared" si="22"/>
        <v>#DIV/0!</v>
      </c>
      <c r="V58" s="386" t="str">
        <f t="shared" si="23"/>
        <v/>
      </c>
      <c r="W58" s="385" t="e">
        <f t="shared" si="24"/>
        <v>#DIV/0!</v>
      </c>
      <c r="X58" s="387" t="str">
        <f t="shared" si="25"/>
        <v/>
      </c>
      <c r="Y58" s="388"/>
      <c r="Z58" s="389" t="str">
        <f t="shared" si="26"/>
        <v/>
      </c>
      <c r="AA58" s="390"/>
      <c r="AB58" s="389" t="str">
        <f t="shared" si="27"/>
        <v/>
      </c>
      <c r="AC58" s="391"/>
      <c r="AD58" s="223" t="str">
        <f t="shared" si="28"/>
        <v/>
      </c>
      <c r="AE58" s="219"/>
      <c r="AF58" s="218" t="str">
        <f t="shared" si="29"/>
        <v/>
      </c>
      <c r="AG58" s="219" t="e">
        <f t="shared" si="30"/>
        <v>#DIV/0!</v>
      </c>
      <c r="AH58" s="218" t="str">
        <f t="shared" si="31"/>
        <v/>
      </c>
      <c r="AI58" s="219"/>
      <c r="AJ58" s="218" t="str">
        <f t="shared" si="32"/>
        <v/>
      </c>
      <c r="AK58" s="219" t="e">
        <f t="shared" si="33"/>
        <v>#DIV/0!</v>
      </c>
      <c r="AL58" s="218" t="str">
        <f t="shared" si="34"/>
        <v/>
      </c>
      <c r="AM58" s="219" t="e">
        <f t="shared" si="12"/>
        <v>#DIV/0!</v>
      </c>
      <c r="AN58" s="220" t="str">
        <f t="shared" si="35"/>
        <v/>
      </c>
      <c r="AO58" s="221"/>
      <c r="AP58" s="168" t="str">
        <f t="shared" si="36"/>
        <v/>
      </c>
      <c r="AQ58" s="169"/>
      <c r="AR58" s="168" t="str">
        <f t="shared" si="37"/>
        <v/>
      </c>
      <c r="AS58" s="170"/>
      <c r="AT58" s="168" t="str">
        <f t="shared" si="38"/>
        <v/>
      </c>
      <c r="AU58" s="170" t="e">
        <f t="shared" si="39"/>
        <v>#DIV/0!</v>
      </c>
      <c r="AV58" s="168" t="str">
        <f t="shared" si="40"/>
        <v/>
      </c>
      <c r="AW58" s="217" t="e">
        <f>IF($D$4/$E$81*#REF!*$E$12&lt;0.01,"",$D$4/$E$81*#REF!*$E$12)</f>
        <v>#DIV/0!</v>
      </c>
      <c r="AZ58" s="171" t="str">
        <f t="shared" si="13"/>
        <v/>
      </c>
      <c r="BA58" s="171"/>
      <c r="BB58" s="171"/>
      <c r="BC58" s="171" t="str">
        <f t="shared" si="14"/>
        <v/>
      </c>
      <c r="BD58" s="171"/>
      <c r="BE58" s="171"/>
      <c r="BF58" s="164" t="str">
        <f t="shared" si="15"/>
        <v/>
      </c>
      <c r="BG58" s="164"/>
      <c r="BH58" s="164" t="str" cm="1">
        <f t="array" ref="BH58">IF(B58="","",SUMPRODUCT(($Q$2:$AM$32&gt;=AZ58)*($Q$2:$AM$32&lt;=BC58)*($AZ$2:$BV$32&gt;0)))</f>
        <v/>
      </c>
      <c r="BI58" s="164"/>
      <c r="BJ58" s="165" t="str" cm="1">
        <f t="array" ref="BJ58">IF($D$4="",IF(BC58="","",SUMPRODUCT(($Q$2:$AM$32&gt;=AZ58)*($Q$2:$AM$32&lt;=BC58)*($CA$2:$CW$32))),IF(BC58="","",SUMPRODUCT(($Q$2:$AM$32&gt;=AZ58)*($Q$2:$AM$32&lt;=BC58)*($AZ$2:$BV$32))))</f>
        <v/>
      </c>
      <c r="BK58" s="166"/>
      <c r="BL58" s="167"/>
      <c r="BM58" s="163" t="str">
        <f t="shared" si="41"/>
        <v/>
      </c>
      <c r="BN58" s="163"/>
      <c r="BO58" s="163"/>
    </row>
    <row r="59" spans="1:67" s="21" customFormat="1" ht="14.45" customHeight="1" x14ac:dyDescent="0.25">
      <c r="A59" s="51"/>
      <c r="B59" s="208"/>
      <c r="C59" s="209"/>
      <c r="D59" s="210" t="str">
        <f t="shared" si="42"/>
        <v/>
      </c>
      <c r="E59" s="211"/>
      <c r="F59" s="210" t="str" cm="1">
        <f t="array" ref="F59">IF(B59="","",SUMPRODUCT(($Q$2:$AM$32&gt;=A59)*($Q$2:$AM$32&lt;=B59)*($AZ$2:$BV$32&gt;0)))</f>
        <v/>
      </c>
      <c r="G59" s="211"/>
      <c r="H59" s="212" t="str" cm="1">
        <f t="array" ref="H59">IF(B59="","",SUMPRODUCT(($Q$2:$AM$32&gt;=A59)*($Q$2:$AM$32&lt;=B59)*($AZ$2:$BV$32)))</f>
        <v/>
      </c>
      <c r="I59" s="212"/>
      <c r="J59" s="400" t="str">
        <f t="shared" si="43"/>
        <v/>
      </c>
      <c r="K59" s="401"/>
      <c r="L59" s="401" t="str">
        <f t="shared" si="17"/>
        <v/>
      </c>
      <c r="M59" s="401"/>
      <c r="N59" s="402" t="str">
        <f t="shared" si="18"/>
        <v/>
      </c>
      <c r="O59" s="402"/>
      <c r="P59" s="401" t="str">
        <f t="shared" si="19"/>
        <v/>
      </c>
      <c r="Q59" s="401"/>
      <c r="R59" s="401" t="str">
        <f t="shared" si="20"/>
        <v/>
      </c>
      <c r="S59" s="403"/>
      <c r="T59" s="392" t="str">
        <f>IF(OR($B59="",$B$4=""),"",$BM59/$BF59*$D59)</f>
        <v/>
      </c>
      <c r="U59" s="393" t="e">
        <f>IF($D$4/$E$81*AU59*$E$12&lt;0.01,"",$D$4/$E$81*AU59*$E$12)</f>
        <v>#DIV/0!</v>
      </c>
      <c r="V59" s="394" t="str">
        <f t="shared" si="23"/>
        <v/>
      </c>
      <c r="W59" s="393" t="e">
        <f t="shared" si="24"/>
        <v>#DIV/0!</v>
      </c>
      <c r="X59" s="395" t="str">
        <f t="shared" si="25"/>
        <v/>
      </c>
      <c r="Y59" s="396"/>
      <c r="Z59" s="397" t="str">
        <f t="shared" si="26"/>
        <v/>
      </c>
      <c r="AA59" s="398"/>
      <c r="AB59" s="397" t="str">
        <f t="shared" si="27"/>
        <v/>
      </c>
      <c r="AC59" s="399"/>
      <c r="AD59" s="207" t="str">
        <f t="shared" si="28"/>
        <v/>
      </c>
      <c r="AE59" s="175"/>
      <c r="AF59" s="174" t="str">
        <f t="shared" si="29"/>
        <v/>
      </c>
      <c r="AG59" s="175" t="e">
        <f t="shared" si="30"/>
        <v>#DIV/0!</v>
      </c>
      <c r="AH59" s="174" t="str">
        <f t="shared" si="31"/>
        <v/>
      </c>
      <c r="AI59" s="175"/>
      <c r="AJ59" s="174" t="str">
        <f t="shared" si="32"/>
        <v/>
      </c>
      <c r="AK59" s="175" t="e">
        <f t="shared" si="33"/>
        <v>#DIV/0!</v>
      </c>
      <c r="AL59" s="174" t="str">
        <f t="shared" si="34"/>
        <v/>
      </c>
      <c r="AM59" s="175" t="e">
        <f t="shared" si="12"/>
        <v>#DIV/0!</v>
      </c>
      <c r="AN59" s="202" t="str">
        <f t="shared" si="35"/>
        <v/>
      </c>
      <c r="AO59" s="203"/>
      <c r="AP59" s="172" t="str">
        <f t="shared" si="36"/>
        <v/>
      </c>
      <c r="AQ59" s="204"/>
      <c r="AR59" s="172" t="str">
        <f t="shared" si="37"/>
        <v/>
      </c>
      <c r="AS59" s="201"/>
      <c r="AT59" s="172" t="str">
        <f t="shared" si="38"/>
        <v/>
      </c>
      <c r="AU59" s="201" t="e">
        <f t="shared" si="39"/>
        <v>#DIV/0!</v>
      </c>
      <c r="AV59" s="172" t="str">
        <f t="shared" si="40"/>
        <v/>
      </c>
      <c r="AW59" s="173" t="e">
        <f>IF($D$4/$E$81*#REF!*$E$12&lt;0.01,"",$D$4/$E$81*#REF!*$E$12)</f>
        <v>#DIV/0!</v>
      </c>
      <c r="AZ59" s="171" t="str">
        <f t="shared" si="13"/>
        <v/>
      </c>
      <c r="BA59" s="171"/>
      <c r="BB59" s="171"/>
      <c r="BC59" s="171" t="str">
        <f t="shared" si="14"/>
        <v/>
      </c>
      <c r="BD59" s="171"/>
      <c r="BE59" s="171"/>
      <c r="BF59" s="164" t="str">
        <f t="shared" si="15"/>
        <v/>
      </c>
      <c r="BG59" s="164"/>
      <c r="BH59" s="164" t="str" cm="1">
        <f t="array" ref="BH59">IF(B59="","",SUMPRODUCT(($Q$2:$AM$32&gt;=AZ59)*($Q$2:$AM$32&lt;=BC59)*($AZ$2:$BV$32&gt;0)))</f>
        <v/>
      </c>
      <c r="BI59" s="164"/>
      <c r="BJ59" s="165" t="str" cm="1">
        <f t="array" ref="BJ59">IF($D$4="",IF(BC59="","",SUMPRODUCT(($Q$2:$AM$32&gt;=AZ59)*($Q$2:$AM$32&lt;=BC59)*($CA$2:$CW$32))),IF(BC59="","",SUMPRODUCT(($Q$2:$AM$32&gt;=AZ59)*($Q$2:$AM$32&lt;=BC59)*($AZ$2:$BV$32))))</f>
        <v/>
      </c>
      <c r="BK59" s="166"/>
      <c r="BL59" s="167"/>
      <c r="BM59" s="163" t="str">
        <f t="shared" si="41"/>
        <v/>
      </c>
      <c r="BN59" s="163"/>
      <c r="BO59" s="163"/>
    </row>
    <row r="60" spans="1:67" s="21" customFormat="1" ht="14.45" customHeight="1" x14ac:dyDescent="0.25">
      <c r="A60" s="191" t="s">
        <v>76</v>
      </c>
      <c r="B60" s="192"/>
      <c r="C60" s="193"/>
      <c r="D60" s="194">
        <f>IF(SUM(D36:D59)=0,"",SUM(D36:D59))</f>
        <v>32</v>
      </c>
      <c r="E60" s="195"/>
      <c r="F60" s="196">
        <f>IF(SUM(F36:F59)=0,"",SUM(F36:F59))</f>
        <v>23</v>
      </c>
      <c r="G60" s="197"/>
      <c r="H60" s="198">
        <f>IF(SUM(H36:H59)=0,"",SUM(H36:H59))</f>
        <v>145</v>
      </c>
      <c r="I60" s="199"/>
      <c r="J60" s="189"/>
      <c r="K60" s="190"/>
      <c r="L60" s="176" t="str">
        <f>IF(SUM(L36:L59)=0,"",SUM(L36:L59))</f>
        <v/>
      </c>
      <c r="M60" s="176"/>
      <c r="N60" s="176" t="str">
        <f>IF(SUM(N36:N59)=0,"",SUM(N36:N59))</f>
        <v/>
      </c>
      <c r="O60" s="176"/>
      <c r="P60" s="176" t="str">
        <f>IF(SUM(P36:P59)=0,"",SUM(P36:P59))</f>
        <v/>
      </c>
      <c r="Q60" s="176"/>
      <c r="R60" s="176" t="str">
        <f>IF(SUM(R36:R59)=0,"",SUM(R36:R59))</f>
        <v/>
      </c>
      <c r="S60" s="177"/>
      <c r="T60" s="178"/>
      <c r="U60" s="179"/>
      <c r="V60" s="180">
        <f>IF(SUM(V36:V59)=0,"",SUM(V36:V59))</f>
        <v>1088.5150537634408</v>
      </c>
      <c r="W60" s="181"/>
      <c r="X60" s="404">
        <f>IF(SUM(X36:X59)=0,"",SUM(X36:X59))</f>
        <v>1286.4268817204302</v>
      </c>
      <c r="Y60" s="405"/>
      <c r="Z60" s="180">
        <f>IF(SUM(Z36:Z59)=0,"",SUM(Z36:Z59))</f>
        <v>1484.3387096774193</v>
      </c>
      <c r="AA60" s="181"/>
      <c r="AB60" s="180" t="str">
        <f>IF(SUM(AB36:AB59)=0,"",SUM(AB36:AB59))</f>
        <v/>
      </c>
      <c r="AC60" s="181"/>
      <c r="AD60" s="189"/>
      <c r="AE60" s="190"/>
      <c r="AF60" s="176">
        <f>IF(SUM(AF36:AF59)=0,"",SUM(AF36:AF59))</f>
        <v>1119.0666666666666</v>
      </c>
      <c r="AG60" s="176"/>
      <c r="AH60" s="176">
        <f>IF(SUM(AH36:AH59)=0,"",SUM(AH36:AH59))</f>
        <v>1322.5333333333333</v>
      </c>
      <c r="AI60" s="176"/>
      <c r="AJ60" s="176">
        <f>IF(SUM(AJ36:AJ59)=0,"",SUM(AJ36:AJ59))</f>
        <v>1526</v>
      </c>
      <c r="AK60" s="176"/>
      <c r="AL60" s="176" t="str">
        <f>IF(SUM(AL36:AL59)=0,"",SUM(AL36:AL59))</f>
        <v/>
      </c>
      <c r="AM60" s="176"/>
      <c r="AN60" s="182"/>
      <c r="AO60" s="183"/>
      <c r="AP60" s="184">
        <f>IF(SUM(AP36:AP59)=0,"",SUM(AP36:AP59))</f>
        <v>1139.1083142639206</v>
      </c>
      <c r="AQ60" s="184"/>
      <c r="AR60" s="184">
        <f>IF(SUM(AR36:AR59)=0,"",SUM(AR36:AR59))</f>
        <v>1346.2189168573609</v>
      </c>
      <c r="AS60" s="185"/>
      <c r="AT60" s="186">
        <f>IF(SUM(AT36:AT59)=0,"",SUM(AT36:AT59))</f>
        <v>1553.3295194508009</v>
      </c>
      <c r="AU60" s="187"/>
      <c r="AV60" s="180" t="str">
        <f>IF(SUM(AV36:AV59)=0,"",SUM(AV36:AV59))</f>
        <v/>
      </c>
      <c r="AW60" s="188"/>
    </row>
    <row r="61" spans="1:67" ht="14.45" customHeight="1" x14ac:dyDescent="0.25">
      <c r="Z61" s="91"/>
      <c r="AA61" s="91"/>
      <c r="AB61" s="91"/>
      <c r="AC61" s="91"/>
      <c r="AD61" s="91"/>
      <c r="AE61" s="91"/>
    </row>
    <row r="62" spans="1:67" ht="14.45" customHeight="1" x14ac:dyDescent="0.25">
      <c r="Z62" s="91"/>
      <c r="AA62" s="91"/>
      <c r="AB62" s="91"/>
      <c r="AC62" s="91"/>
      <c r="AD62" s="91"/>
      <c r="AE62" s="91"/>
    </row>
    <row r="63" spans="1:67" ht="14.45" customHeight="1" x14ac:dyDescent="0.25"/>
    <row r="64" spans="1:67" ht="14.45" customHeight="1" x14ac:dyDescent="0.25"/>
    <row r="65" spans="4:5" ht="14.45" customHeight="1" x14ac:dyDescent="0.25"/>
    <row r="66" spans="4:5" ht="14.45" customHeight="1" x14ac:dyDescent="0.25"/>
    <row r="67" spans="4:5" ht="14.45" customHeight="1" x14ac:dyDescent="0.25"/>
    <row r="68" spans="4:5" ht="14.45" customHeight="1" x14ac:dyDescent="0.25">
      <c r="D68" s="52"/>
      <c r="E68" s="52"/>
    </row>
    <row r="69" spans="4:5" ht="14.45" customHeight="1" x14ac:dyDescent="0.25"/>
    <row r="70" spans="4:5" ht="14.45" customHeight="1" x14ac:dyDescent="0.25"/>
    <row r="71" spans="4:5" ht="14.45" customHeight="1" x14ac:dyDescent="0.25"/>
    <row r="72" spans="4:5" ht="14.45" customHeight="1" x14ac:dyDescent="0.25"/>
    <row r="73" spans="4:5" ht="14.45" customHeight="1" x14ac:dyDescent="0.25"/>
    <row r="74" spans="4:5" ht="14.45" customHeight="1" x14ac:dyDescent="0.25"/>
    <row r="75" spans="4:5" ht="14.45" customHeight="1" x14ac:dyDescent="0.25"/>
    <row r="76" spans="4:5" ht="14.45" customHeight="1" x14ac:dyDescent="0.25"/>
    <row r="77" spans="4:5" ht="14.45" customHeight="1" x14ac:dyDescent="0.25"/>
    <row r="78" spans="4:5" ht="14.45" customHeight="1" x14ac:dyDescent="0.25"/>
    <row r="79" spans="4:5" ht="14.45" customHeight="1" x14ac:dyDescent="0.25"/>
    <row r="80" spans="4:5" ht="14.45" customHeight="1" x14ac:dyDescent="0.25"/>
    <row r="81" ht="14.45" customHeight="1" x14ac:dyDescent="0.25"/>
    <row r="82" ht="14.45" customHeight="1" x14ac:dyDescent="0.25"/>
    <row r="83" ht="14.45" customHeight="1" x14ac:dyDescent="0.25"/>
    <row r="84" ht="14.45" customHeight="1" x14ac:dyDescent="0.25"/>
    <row r="85" ht="14.45" customHeight="1" x14ac:dyDescent="0.25"/>
    <row r="86" ht="14.45" customHeight="1" x14ac:dyDescent="0.25"/>
    <row r="87" ht="14.45" customHeight="1" x14ac:dyDescent="0.25"/>
    <row r="88" ht="14.45" customHeight="1" x14ac:dyDescent="0.25"/>
    <row r="89" ht="14.45" customHeight="1" x14ac:dyDescent="0.25"/>
    <row r="90" ht="14.45" customHeight="1" x14ac:dyDescent="0.25"/>
    <row r="91" ht="14.45" customHeight="1" x14ac:dyDescent="0.25"/>
    <row r="92" ht="14.45" customHeight="1" x14ac:dyDescent="0.25"/>
    <row r="93" ht="14.45" customHeight="1" x14ac:dyDescent="0.25"/>
    <row r="94" ht="14.45" customHeight="1" x14ac:dyDescent="0.25"/>
    <row r="95" ht="14.45" customHeight="1" x14ac:dyDescent="0.25"/>
    <row r="96" ht="14.45" customHeight="1" x14ac:dyDescent="0.25"/>
    <row r="97" ht="14.45" customHeight="1" x14ac:dyDescent="0.25"/>
    <row r="98" ht="14.45" customHeight="1" x14ac:dyDescent="0.25"/>
    <row r="99" ht="14.45" customHeight="1" x14ac:dyDescent="0.25"/>
    <row r="100" ht="14.45" customHeight="1" x14ac:dyDescent="0.25"/>
    <row r="101" ht="14.45" customHeight="1" x14ac:dyDescent="0.25"/>
    <row r="102" ht="14.45" customHeight="1" x14ac:dyDescent="0.25"/>
    <row r="103" ht="14.45" customHeight="1" x14ac:dyDescent="0.25"/>
    <row r="104" ht="14.45" customHeight="1" x14ac:dyDescent="0.25"/>
    <row r="105" ht="14.45" customHeight="1" x14ac:dyDescent="0.25"/>
    <row r="106" ht="14.45" customHeight="1" x14ac:dyDescent="0.25"/>
  </sheetData>
  <mergeCells count="985">
    <mergeCell ref="V60:W60"/>
    <mergeCell ref="X60:Y60"/>
    <mergeCell ref="Z60:AA60"/>
    <mergeCell ref="BH59:BI59"/>
    <mergeCell ref="BJ59:BL59"/>
    <mergeCell ref="BM59:BO59"/>
    <mergeCell ref="AV59:AW59"/>
    <mergeCell ref="AZ59:BB59"/>
    <mergeCell ref="BC59:BE59"/>
    <mergeCell ref="BF59:BG59"/>
    <mergeCell ref="AN60:AO60"/>
    <mergeCell ref="AP60:AQ60"/>
    <mergeCell ref="AR60:AS60"/>
    <mergeCell ref="AT60:AU60"/>
    <mergeCell ref="AV60:AW60"/>
    <mergeCell ref="AB60:AC60"/>
    <mergeCell ref="AD60:AE60"/>
    <mergeCell ref="AF60:AG60"/>
    <mergeCell ref="AH60:AI60"/>
    <mergeCell ref="AJ60:AK60"/>
    <mergeCell ref="AL60:AM60"/>
    <mergeCell ref="A60:C60"/>
    <mergeCell ref="D60:E60"/>
    <mergeCell ref="F60:G60"/>
    <mergeCell ref="H60:I60"/>
    <mergeCell ref="J60:K60"/>
    <mergeCell ref="L60:M60"/>
    <mergeCell ref="N60:O60"/>
    <mergeCell ref="AR59:AS59"/>
    <mergeCell ref="AT59:AU59"/>
    <mergeCell ref="AF59:AG59"/>
    <mergeCell ref="AH59:AI59"/>
    <mergeCell ref="AJ59:AK59"/>
    <mergeCell ref="AL59:AM59"/>
    <mergeCell ref="AN59:AO59"/>
    <mergeCell ref="AP59:AQ59"/>
    <mergeCell ref="T59:U59"/>
    <mergeCell ref="V59:W59"/>
    <mergeCell ref="X59:Y59"/>
    <mergeCell ref="Z59:AA59"/>
    <mergeCell ref="AB59:AC59"/>
    <mergeCell ref="AD59:AE59"/>
    <mergeCell ref="P60:Q60"/>
    <mergeCell ref="R60:S60"/>
    <mergeCell ref="T60:U60"/>
    <mergeCell ref="BM58:BO58"/>
    <mergeCell ref="B59:C59"/>
    <mergeCell ref="D59:E59"/>
    <mergeCell ref="F59:G59"/>
    <mergeCell ref="H59:I59"/>
    <mergeCell ref="J59:K59"/>
    <mergeCell ref="L59:M59"/>
    <mergeCell ref="N59:O59"/>
    <mergeCell ref="P59:Q59"/>
    <mergeCell ref="R59:S59"/>
    <mergeCell ref="AV58:AW58"/>
    <mergeCell ref="AZ58:BB58"/>
    <mergeCell ref="BC58:BE58"/>
    <mergeCell ref="BF58:BG58"/>
    <mergeCell ref="BH58:BI58"/>
    <mergeCell ref="BJ58:BL58"/>
    <mergeCell ref="AJ58:AK58"/>
    <mergeCell ref="AL58:AM58"/>
    <mergeCell ref="AN58:AO58"/>
    <mergeCell ref="AP58:AQ58"/>
    <mergeCell ref="AR58:AS58"/>
    <mergeCell ref="AT58:AU58"/>
    <mergeCell ref="X58:Y58"/>
    <mergeCell ref="Z58:AA58"/>
    <mergeCell ref="AB58:AC58"/>
    <mergeCell ref="AD58:AE58"/>
    <mergeCell ref="AF58:AG58"/>
    <mergeCell ref="AH58:AI58"/>
    <mergeCell ref="L58:M58"/>
    <mergeCell ref="N58:O58"/>
    <mergeCell ref="P58:Q58"/>
    <mergeCell ref="R58:S58"/>
    <mergeCell ref="T58:U58"/>
    <mergeCell ref="V58:W58"/>
    <mergeCell ref="BC57:BE57"/>
    <mergeCell ref="BF57:BG57"/>
    <mergeCell ref="BH57:BI57"/>
    <mergeCell ref="BJ57:BL57"/>
    <mergeCell ref="BM57:BO57"/>
    <mergeCell ref="B58:C58"/>
    <mergeCell ref="D58:E58"/>
    <mergeCell ref="F58:G58"/>
    <mergeCell ref="H58:I58"/>
    <mergeCell ref="J58:K58"/>
    <mergeCell ref="AN57:AO57"/>
    <mergeCell ref="AP57:AQ57"/>
    <mergeCell ref="AR57:AS57"/>
    <mergeCell ref="AT57:AU57"/>
    <mergeCell ref="AV57:AW57"/>
    <mergeCell ref="AZ57:BB57"/>
    <mergeCell ref="AB57:AC57"/>
    <mergeCell ref="AD57:AE57"/>
    <mergeCell ref="AF57:AG57"/>
    <mergeCell ref="AH57:AI57"/>
    <mergeCell ref="AJ57:AK57"/>
    <mergeCell ref="AL57:AM57"/>
    <mergeCell ref="P57:Q57"/>
    <mergeCell ref="R57:S57"/>
    <mergeCell ref="T57:U57"/>
    <mergeCell ref="V57:W57"/>
    <mergeCell ref="X57:Y57"/>
    <mergeCell ref="Z57:AA57"/>
    <mergeCell ref="BH56:BI56"/>
    <mergeCell ref="BJ56:BL56"/>
    <mergeCell ref="BM56:BO56"/>
    <mergeCell ref="B57:C57"/>
    <mergeCell ref="D57:E57"/>
    <mergeCell ref="F57:G57"/>
    <mergeCell ref="H57:I57"/>
    <mergeCell ref="J57:K57"/>
    <mergeCell ref="L57:M57"/>
    <mergeCell ref="N57:O57"/>
    <mergeCell ref="AR56:AS56"/>
    <mergeCell ref="AT56:AU56"/>
    <mergeCell ref="AV56:AW56"/>
    <mergeCell ref="AZ56:BB56"/>
    <mergeCell ref="BC56:BE56"/>
    <mergeCell ref="BF56:BG56"/>
    <mergeCell ref="AF56:AG56"/>
    <mergeCell ref="AH56:AI56"/>
    <mergeCell ref="AJ56:AK56"/>
    <mergeCell ref="AL56:AM56"/>
    <mergeCell ref="AN56:AO56"/>
    <mergeCell ref="AP56:AQ56"/>
    <mergeCell ref="T56:U56"/>
    <mergeCell ref="V56:W56"/>
    <mergeCell ref="X56:Y56"/>
    <mergeCell ref="Z56:AA56"/>
    <mergeCell ref="AB56:AC56"/>
    <mergeCell ref="AD56:AE56"/>
    <mergeCell ref="BM55:BO55"/>
    <mergeCell ref="AV55:AW55"/>
    <mergeCell ref="AZ55:BB55"/>
    <mergeCell ref="BC55:BE55"/>
    <mergeCell ref="BF55:BG55"/>
    <mergeCell ref="BH55:BI55"/>
    <mergeCell ref="BJ55:BL55"/>
    <mergeCell ref="AJ55:AK55"/>
    <mergeCell ref="AL55:AM55"/>
    <mergeCell ref="AN55:AO55"/>
    <mergeCell ref="AP55:AQ55"/>
    <mergeCell ref="AR55:AS55"/>
    <mergeCell ref="AT55:AU55"/>
    <mergeCell ref="X55:Y55"/>
    <mergeCell ref="Z55:AA55"/>
    <mergeCell ref="AB55:AC55"/>
    <mergeCell ref="B56:C56"/>
    <mergeCell ref="D56:E56"/>
    <mergeCell ref="F56:G56"/>
    <mergeCell ref="H56:I56"/>
    <mergeCell ref="J56:K56"/>
    <mergeCell ref="L56:M56"/>
    <mergeCell ref="N56:O56"/>
    <mergeCell ref="P56:Q56"/>
    <mergeCell ref="R56:S56"/>
    <mergeCell ref="AD55:AE55"/>
    <mergeCell ref="AF55:AG55"/>
    <mergeCell ref="AH55:AI55"/>
    <mergeCell ref="L55:M55"/>
    <mergeCell ref="N55:O55"/>
    <mergeCell ref="P55:Q55"/>
    <mergeCell ref="R55:S55"/>
    <mergeCell ref="T55:U55"/>
    <mergeCell ref="V55:W55"/>
    <mergeCell ref="BC54:BE54"/>
    <mergeCell ref="BF54:BG54"/>
    <mergeCell ref="BH54:BI54"/>
    <mergeCell ref="BJ54:BL54"/>
    <mergeCell ref="BM54:BO54"/>
    <mergeCell ref="B55:C55"/>
    <mergeCell ref="D55:E55"/>
    <mergeCell ref="F55:G55"/>
    <mergeCell ref="H55:I55"/>
    <mergeCell ref="J55:K55"/>
    <mergeCell ref="AN54:AO54"/>
    <mergeCell ref="AP54:AQ54"/>
    <mergeCell ref="AR54:AS54"/>
    <mergeCell ref="AT54:AU54"/>
    <mergeCell ref="AV54:AW54"/>
    <mergeCell ref="AZ54:BB54"/>
    <mergeCell ref="AB54:AC54"/>
    <mergeCell ref="AD54:AE54"/>
    <mergeCell ref="AF54:AG54"/>
    <mergeCell ref="AH54:AI54"/>
    <mergeCell ref="AJ54:AK54"/>
    <mergeCell ref="AL54:AM54"/>
    <mergeCell ref="P54:Q54"/>
    <mergeCell ref="R54:S54"/>
    <mergeCell ref="T54:U54"/>
    <mergeCell ref="V54:W54"/>
    <mergeCell ref="X54:Y54"/>
    <mergeCell ref="Z54:AA54"/>
    <mergeCell ref="BH53:BI53"/>
    <mergeCell ref="BJ53:BL53"/>
    <mergeCell ref="BM53:BO53"/>
    <mergeCell ref="B54:C54"/>
    <mergeCell ref="D54:E54"/>
    <mergeCell ref="F54:G54"/>
    <mergeCell ref="H54:I54"/>
    <mergeCell ref="J54:K54"/>
    <mergeCell ref="L54:M54"/>
    <mergeCell ref="N54:O54"/>
    <mergeCell ref="AR53:AS53"/>
    <mergeCell ref="AT53:AU53"/>
    <mergeCell ref="AV53:AW53"/>
    <mergeCell ref="AZ53:BB53"/>
    <mergeCell ref="BC53:BE53"/>
    <mergeCell ref="BF53:BG53"/>
    <mergeCell ref="AF53:AG53"/>
    <mergeCell ref="AH53:AI53"/>
    <mergeCell ref="AJ53:AK53"/>
    <mergeCell ref="AL53:AM53"/>
    <mergeCell ref="AN53:AO53"/>
    <mergeCell ref="AP53:AQ53"/>
    <mergeCell ref="T53:U53"/>
    <mergeCell ref="V53:W53"/>
    <mergeCell ref="X53:Y53"/>
    <mergeCell ref="Z53:AA53"/>
    <mergeCell ref="AB53:AC53"/>
    <mergeCell ref="AD53:AE53"/>
    <mergeCell ref="BM52:BO52"/>
    <mergeCell ref="AV52:AW52"/>
    <mergeCell ref="AZ52:BB52"/>
    <mergeCell ref="BC52:BE52"/>
    <mergeCell ref="BF52:BG52"/>
    <mergeCell ref="BH52:BI52"/>
    <mergeCell ref="BJ52:BL52"/>
    <mergeCell ref="AJ52:AK52"/>
    <mergeCell ref="AL52:AM52"/>
    <mergeCell ref="AN52:AO52"/>
    <mergeCell ref="AP52:AQ52"/>
    <mergeCell ref="AR52:AS52"/>
    <mergeCell ref="AT52:AU52"/>
    <mergeCell ref="X52:Y52"/>
    <mergeCell ref="Z52:AA52"/>
    <mergeCell ref="AB52:AC52"/>
    <mergeCell ref="B53:C53"/>
    <mergeCell ref="D53:E53"/>
    <mergeCell ref="F53:G53"/>
    <mergeCell ref="H53:I53"/>
    <mergeCell ref="J53:K53"/>
    <mergeCell ref="L53:M53"/>
    <mergeCell ref="N53:O53"/>
    <mergeCell ref="P53:Q53"/>
    <mergeCell ref="R53:S53"/>
    <mergeCell ref="AD52:AE52"/>
    <mergeCell ref="AF52:AG52"/>
    <mergeCell ref="AH52:AI52"/>
    <mergeCell ref="L52:M52"/>
    <mergeCell ref="N52:O52"/>
    <mergeCell ref="P52:Q52"/>
    <mergeCell ref="R52:S52"/>
    <mergeCell ref="T52:U52"/>
    <mergeCell ref="V52:W52"/>
    <mergeCell ref="BC51:BE51"/>
    <mergeCell ref="BF51:BG51"/>
    <mergeCell ref="BH51:BI51"/>
    <mergeCell ref="BJ51:BL51"/>
    <mergeCell ref="BM51:BO51"/>
    <mergeCell ref="B52:C52"/>
    <mergeCell ref="D52:E52"/>
    <mergeCell ref="F52:G52"/>
    <mergeCell ref="H52:I52"/>
    <mergeCell ref="J52:K52"/>
    <mergeCell ref="AN51:AO51"/>
    <mergeCell ref="AP51:AQ51"/>
    <mergeCell ref="AR51:AS51"/>
    <mergeCell ref="AT51:AU51"/>
    <mergeCell ref="AV51:AW51"/>
    <mergeCell ref="AZ51:BB51"/>
    <mergeCell ref="AB51:AC51"/>
    <mergeCell ref="AD51:AE51"/>
    <mergeCell ref="AF51:AG51"/>
    <mergeCell ref="AH51:AI51"/>
    <mergeCell ref="AJ51:AK51"/>
    <mergeCell ref="AL51:AM51"/>
    <mergeCell ref="P51:Q51"/>
    <mergeCell ref="R51:S51"/>
    <mergeCell ref="T51:U51"/>
    <mergeCell ref="V51:W51"/>
    <mergeCell ref="X51:Y51"/>
    <mergeCell ref="Z51:AA51"/>
    <mergeCell ref="BH50:BI50"/>
    <mergeCell ref="BJ50:BL50"/>
    <mergeCell ref="BM50:BO50"/>
    <mergeCell ref="B51:C51"/>
    <mergeCell ref="D51:E51"/>
    <mergeCell ref="F51:G51"/>
    <mergeCell ref="H51:I51"/>
    <mergeCell ref="J51:K51"/>
    <mergeCell ref="L51:M51"/>
    <mergeCell ref="N51:O51"/>
    <mergeCell ref="AR50:AS50"/>
    <mergeCell ref="AT50:AU50"/>
    <mergeCell ref="AV50:AW50"/>
    <mergeCell ref="AZ50:BB50"/>
    <mergeCell ref="BC50:BE50"/>
    <mergeCell ref="BF50:BG50"/>
    <mergeCell ref="AF50:AG50"/>
    <mergeCell ref="AH50:AI50"/>
    <mergeCell ref="AJ50:AK50"/>
    <mergeCell ref="AL50:AM50"/>
    <mergeCell ref="AN50:AO50"/>
    <mergeCell ref="AP50:AQ50"/>
    <mergeCell ref="T50:U50"/>
    <mergeCell ref="V50:W50"/>
    <mergeCell ref="X50:Y50"/>
    <mergeCell ref="Z50:AA50"/>
    <mergeCell ref="AB50:AC50"/>
    <mergeCell ref="AD50:AE50"/>
    <mergeCell ref="BM49:BO49"/>
    <mergeCell ref="AV49:AW49"/>
    <mergeCell ref="AZ49:BB49"/>
    <mergeCell ref="BC49:BE49"/>
    <mergeCell ref="BF49:BG49"/>
    <mergeCell ref="BH49:BI49"/>
    <mergeCell ref="BJ49:BL49"/>
    <mergeCell ref="AJ49:AK49"/>
    <mergeCell ref="AL49:AM49"/>
    <mergeCell ref="AN49:AO49"/>
    <mergeCell ref="AP49:AQ49"/>
    <mergeCell ref="AR49:AS49"/>
    <mergeCell ref="AT49:AU49"/>
    <mergeCell ref="X49:Y49"/>
    <mergeCell ref="Z49:AA49"/>
    <mergeCell ref="AB49:AC49"/>
    <mergeCell ref="B50:C50"/>
    <mergeCell ref="D50:E50"/>
    <mergeCell ref="F50:G50"/>
    <mergeCell ref="H50:I50"/>
    <mergeCell ref="J50:K50"/>
    <mergeCell ref="L50:M50"/>
    <mergeCell ref="N50:O50"/>
    <mergeCell ref="P50:Q50"/>
    <mergeCell ref="R50:S50"/>
    <mergeCell ref="AD49:AE49"/>
    <mergeCell ref="AF49:AG49"/>
    <mergeCell ref="AH49:AI49"/>
    <mergeCell ref="L49:M49"/>
    <mergeCell ref="N49:O49"/>
    <mergeCell ref="P49:Q49"/>
    <mergeCell ref="R49:S49"/>
    <mergeCell ref="T49:U49"/>
    <mergeCell ref="V49:W49"/>
    <mergeCell ref="BC48:BE48"/>
    <mergeCell ref="BF48:BG48"/>
    <mergeCell ref="BH48:BI48"/>
    <mergeCell ref="BJ48:BL48"/>
    <mergeCell ref="BM48:BO48"/>
    <mergeCell ref="B49:C49"/>
    <mergeCell ref="D49:E49"/>
    <mergeCell ref="F49:G49"/>
    <mergeCell ref="H49:I49"/>
    <mergeCell ref="J49:K49"/>
    <mergeCell ref="AN48:AO48"/>
    <mergeCell ref="AP48:AQ48"/>
    <mergeCell ref="AR48:AS48"/>
    <mergeCell ref="AT48:AU48"/>
    <mergeCell ref="AV48:AW48"/>
    <mergeCell ref="AZ48:BB48"/>
    <mergeCell ref="AB48:AC48"/>
    <mergeCell ref="AD48:AE48"/>
    <mergeCell ref="AF48:AG48"/>
    <mergeCell ref="AH48:AI48"/>
    <mergeCell ref="AJ48:AK48"/>
    <mergeCell ref="AL48:AM48"/>
    <mergeCell ref="P48:Q48"/>
    <mergeCell ref="R48:S48"/>
    <mergeCell ref="T48:U48"/>
    <mergeCell ref="V48:W48"/>
    <mergeCell ref="X48:Y48"/>
    <mergeCell ref="Z48:AA48"/>
    <mergeCell ref="BH47:BI47"/>
    <mergeCell ref="BJ47:BL47"/>
    <mergeCell ref="BM47:BO47"/>
    <mergeCell ref="B48:C48"/>
    <mergeCell ref="D48:E48"/>
    <mergeCell ref="F48:G48"/>
    <mergeCell ref="H48:I48"/>
    <mergeCell ref="J48:K48"/>
    <mergeCell ref="L48:M48"/>
    <mergeCell ref="N48:O48"/>
    <mergeCell ref="AR47:AS47"/>
    <mergeCell ref="AT47:AU47"/>
    <mergeCell ref="AV47:AW47"/>
    <mergeCell ref="AZ47:BB47"/>
    <mergeCell ref="BC47:BE47"/>
    <mergeCell ref="BF47:BG47"/>
    <mergeCell ref="AF47:AG47"/>
    <mergeCell ref="AH47:AI47"/>
    <mergeCell ref="AJ47:AK47"/>
    <mergeCell ref="AL47:AM47"/>
    <mergeCell ref="AN47:AO47"/>
    <mergeCell ref="AP47:AQ47"/>
    <mergeCell ref="T47:U47"/>
    <mergeCell ref="V47:W47"/>
    <mergeCell ref="X47:Y47"/>
    <mergeCell ref="Z47:AA47"/>
    <mergeCell ref="AB47:AC47"/>
    <mergeCell ref="AD47:AE47"/>
    <mergeCell ref="BM46:BO46"/>
    <mergeCell ref="AV46:AW46"/>
    <mergeCell ref="AZ46:BB46"/>
    <mergeCell ref="BC46:BE46"/>
    <mergeCell ref="BF46:BG46"/>
    <mergeCell ref="BH46:BI46"/>
    <mergeCell ref="BJ46:BL46"/>
    <mergeCell ref="AJ46:AK46"/>
    <mergeCell ref="AL46:AM46"/>
    <mergeCell ref="AN46:AO46"/>
    <mergeCell ref="AP46:AQ46"/>
    <mergeCell ref="AR46:AS46"/>
    <mergeCell ref="AT46:AU46"/>
    <mergeCell ref="X46:Y46"/>
    <mergeCell ref="Z46:AA46"/>
    <mergeCell ref="AB46:AC46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AD46:AE46"/>
    <mergeCell ref="AF46:AG46"/>
    <mergeCell ref="AH46:AI46"/>
    <mergeCell ref="L46:M46"/>
    <mergeCell ref="N46:O46"/>
    <mergeCell ref="P46:Q46"/>
    <mergeCell ref="R46:S46"/>
    <mergeCell ref="T46:U46"/>
    <mergeCell ref="V46:W46"/>
    <mergeCell ref="BC45:BE45"/>
    <mergeCell ref="BF45:BG45"/>
    <mergeCell ref="BH45:BI45"/>
    <mergeCell ref="BJ45:BL45"/>
    <mergeCell ref="BM45:BO45"/>
    <mergeCell ref="B46:C46"/>
    <mergeCell ref="D46:E46"/>
    <mergeCell ref="F46:G46"/>
    <mergeCell ref="H46:I46"/>
    <mergeCell ref="J46:K46"/>
    <mergeCell ref="AN45:AO45"/>
    <mergeCell ref="AP45:AQ45"/>
    <mergeCell ref="AR45:AS45"/>
    <mergeCell ref="AT45:AU45"/>
    <mergeCell ref="AV45:AW45"/>
    <mergeCell ref="AZ45:BB45"/>
    <mergeCell ref="AB45:AC45"/>
    <mergeCell ref="AD45:AE45"/>
    <mergeCell ref="AF45:AG45"/>
    <mergeCell ref="AH45:AI45"/>
    <mergeCell ref="AJ45:AK45"/>
    <mergeCell ref="AL45:AM45"/>
    <mergeCell ref="P45:Q45"/>
    <mergeCell ref="R45:S45"/>
    <mergeCell ref="T45:U45"/>
    <mergeCell ref="V45:W45"/>
    <mergeCell ref="X45:Y45"/>
    <mergeCell ref="Z45:AA45"/>
    <mergeCell ref="BH44:BI44"/>
    <mergeCell ref="BJ44:BL44"/>
    <mergeCell ref="BM44:BO44"/>
    <mergeCell ref="B45:C45"/>
    <mergeCell ref="D45:E45"/>
    <mergeCell ref="F45:G45"/>
    <mergeCell ref="H45:I45"/>
    <mergeCell ref="J45:K45"/>
    <mergeCell ref="L45:M45"/>
    <mergeCell ref="N45:O45"/>
    <mergeCell ref="AR44:AS44"/>
    <mergeCell ref="AT44:AU44"/>
    <mergeCell ref="AV44:AW44"/>
    <mergeCell ref="AZ44:BB44"/>
    <mergeCell ref="BC44:BE44"/>
    <mergeCell ref="BF44:BG44"/>
    <mergeCell ref="AF44:AG44"/>
    <mergeCell ref="AH44:AI44"/>
    <mergeCell ref="AJ44:AK44"/>
    <mergeCell ref="AL44:AM44"/>
    <mergeCell ref="AN44:AO44"/>
    <mergeCell ref="AP44:AQ44"/>
    <mergeCell ref="T44:U44"/>
    <mergeCell ref="V44:W44"/>
    <mergeCell ref="X44:Y44"/>
    <mergeCell ref="Z44:AA44"/>
    <mergeCell ref="AB44:AC44"/>
    <mergeCell ref="AD44:AE44"/>
    <mergeCell ref="BM43:BO43"/>
    <mergeCell ref="AV43:AW43"/>
    <mergeCell ref="AZ43:BB43"/>
    <mergeCell ref="BC43:BE43"/>
    <mergeCell ref="BF43:BG43"/>
    <mergeCell ref="BH43:BI43"/>
    <mergeCell ref="BJ43:BL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C42:BE42"/>
    <mergeCell ref="BF42:BG42"/>
    <mergeCell ref="BH42:BI42"/>
    <mergeCell ref="BJ42:BL42"/>
    <mergeCell ref="BM42:BO42"/>
    <mergeCell ref="B43:C43"/>
    <mergeCell ref="D43:E43"/>
    <mergeCell ref="F43:G43"/>
    <mergeCell ref="H43:I43"/>
    <mergeCell ref="J43:K43"/>
    <mergeCell ref="AN42:AO42"/>
    <mergeCell ref="AP42:AQ42"/>
    <mergeCell ref="AR42:AS42"/>
    <mergeCell ref="AT42:AU42"/>
    <mergeCell ref="AV42:AW42"/>
    <mergeCell ref="AZ42:BB42"/>
    <mergeCell ref="AB42:AC42"/>
    <mergeCell ref="AD42:AE42"/>
    <mergeCell ref="AF42:AG42"/>
    <mergeCell ref="AH42:AI42"/>
    <mergeCell ref="AJ42:AK42"/>
    <mergeCell ref="AL42:AM42"/>
    <mergeCell ref="P42:Q42"/>
    <mergeCell ref="R42:S42"/>
    <mergeCell ref="T42:U42"/>
    <mergeCell ref="V42:W42"/>
    <mergeCell ref="X42:Y42"/>
    <mergeCell ref="Z42:AA42"/>
    <mergeCell ref="BH41:BI41"/>
    <mergeCell ref="BJ41:BL41"/>
    <mergeCell ref="BM41:BO41"/>
    <mergeCell ref="B42:C42"/>
    <mergeCell ref="D42:E42"/>
    <mergeCell ref="F42:G42"/>
    <mergeCell ref="H42:I42"/>
    <mergeCell ref="J42:K42"/>
    <mergeCell ref="L42:M42"/>
    <mergeCell ref="N42:O42"/>
    <mergeCell ref="AR41:AS41"/>
    <mergeCell ref="AT41:AU41"/>
    <mergeCell ref="AV41:AW41"/>
    <mergeCell ref="AZ41:BB41"/>
    <mergeCell ref="BC41:BE41"/>
    <mergeCell ref="BF41:BG41"/>
    <mergeCell ref="AF41:AG41"/>
    <mergeCell ref="AH41:AI41"/>
    <mergeCell ref="AJ41:AK41"/>
    <mergeCell ref="AL41:AM41"/>
    <mergeCell ref="AN41:AO41"/>
    <mergeCell ref="AP41:AQ41"/>
    <mergeCell ref="T41:U41"/>
    <mergeCell ref="V41:W41"/>
    <mergeCell ref="X41:Y41"/>
    <mergeCell ref="Z41:AA41"/>
    <mergeCell ref="AB41:AC41"/>
    <mergeCell ref="AD41:AE41"/>
    <mergeCell ref="BR40:BT40"/>
    <mergeCell ref="AZ40:BB40"/>
    <mergeCell ref="BC40:BE40"/>
    <mergeCell ref="BF40:BG40"/>
    <mergeCell ref="BH40:BI40"/>
    <mergeCell ref="BJ40:BL40"/>
    <mergeCell ref="BM40:BO40"/>
    <mergeCell ref="AL40:AM40"/>
    <mergeCell ref="AN40:AO40"/>
    <mergeCell ref="AP40:AQ40"/>
    <mergeCell ref="AR40:AS40"/>
    <mergeCell ref="AT40:AU40"/>
    <mergeCell ref="AV40:AW40"/>
    <mergeCell ref="Z40:AA40"/>
    <mergeCell ref="AB40:AC40"/>
    <mergeCell ref="AD40:AE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AF40:AG40"/>
    <mergeCell ref="AH40:AI40"/>
    <mergeCell ref="AJ40:AK40"/>
    <mergeCell ref="N40:O40"/>
    <mergeCell ref="P40:Q40"/>
    <mergeCell ref="R40:S40"/>
    <mergeCell ref="T40:U40"/>
    <mergeCell ref="V40:W40"/>
    <mergeCell ref="X40:Y40"/>
    <mergeCell ref="B40:C40"/>
    <mergeCell ref="D40:E40"/>
    <mergeCell ref="F40:G40"/>
    <mergeCell ref="H40:I40"/>
    <mergeCell ref="J40:K40"/>
    <mergeCell ref="L40:M40"/>
    <mergeCell ref="AZ39:BB39"/>
    <mergeCell ref="BC39:BE39"/>
    <mergeCell ref="BF39:BG39"/>
    <mergeCell ref="Z39:AA39"/>
    <mergeCell ref="AB39:AC39"/>
    <mergeCell ref="AD39:AE39"/>
    <mergeCell ref="AF39:AG39"/>
    <mergeCell ref="AH39:AI39"/>
    <mergeCell ref="AJ39:AK39"/>
    <mergeCell ref="N39:O39"/>
    <mergeCell ref="P39:Q39"/>
    <mergeCell ref="R39:S39"/>
    <mergeCell ref="T39:U39"/>
    <mergeCell ref="V39:W39"/>
    <mergeCell ref="X39:Y39"/>
    <mergeCell ref="B39:C39"/>
    <mergeCell ref="D39:E39"/>
    <mergeCell ref="F39:G39"/>
    <mergeCell ref="BH39:BI39"/>
    <mergeCell ref="BJ39:BL39"/>
    <mergeCell ref="BM39:BO39"/>
    <mergeCell ref="AL39:AM39"/>
    <mergeCell ref="AN39:AO39"/>
    <mergeCell ref="AP39:AQ39"/>
    <mergeCell ref="AR39:AS39"/>
    <mergeCell ref="AT39:AU39"/>
    <mergeCell ref="AV39:AW39"/>
    <mergeCell ref="H39:I39"/>
    <mergeCell ref="J39:K39"/>
    <mergeCell ref="L39:M39"/>
    <mergeCell ref="BC38:BE38"/>
    <mergeCell ref="BF38:BG38"/>
    <mergeCell ref="BH38:BI38"/>
    <mergeCell ref="BJ38:BL38"/>
    <mergeCell ref="BM38:BO38"/>
    <mergeCell ref="BR38:BT39"/>
    <mergeCell ref="AN38:AO38"/>
    <mergeCell ref="AP38:AQ38"/>
    <mergeCell ref="AR38:AS38"/>
    <mergeCell ref="AT38:AU38"/>
    <mergeCell ref="AV38:AW38"/>
    <mergeCell ref="AZ38:BB38"/>
    <mergeCell ref="AB38:AC38"/>
    <mergeCell ref="AD38:AE38"/>
    <mergeCell ref="AF38:AG38"/>
    <mergeCell ref="AH38:AI38"/>
    <mergeCell ref="AJ38:AK38"/>
    <mergeCell ref="AL38:AM38"/>
    <mergeCell ref="P38:Q38"/>
    <mergeCell ref="R38:S38"/>
    <mergeCell ref="T38:U38"/>
    <mergeCell ref="V38:W38"/>
    <mergeCell ref="X38:Y38"/>
    <mergeCell ref="Z38:AA38"/>
    <mergeCell ref="BH37:BI37"/>
    <mergeCell ref="BJ37:BL37"/>
    <mergeCell ref="BM37:BO37"/>
    <mergeCell ref="B38:C38"/>
    <mergeCell ref="D38:E38"/>
    <mergeCell ref="F38:G38"/>
    <mergeCell ref="H38:I38"/>
    <mergeCell ref="J38:K38"/>
    <mergeCell ref="L38:M38"/>
    <mergeCell ref="N38:O38"/>
    <mergeCell ref="AR37:AS37"/>
    <mergeCell ref="AT37:AU37"/>
    <mergeCell ref="AV37:AW37"/>
    <mergeCell ref="AZ37:BB37"/>
    <mergeCell ref="BC37:BE37"/>
    <mergeCell ref="BF37:BG37"/>
    <mergeCell ref="AF37:AG37"/>
    <mergeCell ref="AH37:AI37"/>
    <mergeCell ref="AJ37:AK37"/>
    <mergeCell ref="AL37:AM37"/>
    <mergeCell ref="AN37:AO37"/>
    <mergeCell ref="AP37:AQ37"/>
    <mergeCell ref="T37:U37"/>
    <mergeCell ref="V37:W37"/>
    <mergeCell ref="X37:Y37"/>
    <mergeCell ref="Z37:AA37"/>
    <mergeCell ref="AB37:AC37"/>
    <mergeCell ref="AD37:AE37"/>
    <mergeCell ref="BU36:BW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BC36:BE36"/>
    <mergeCell ref="BF36:BG36"/>
    <mergeCell ref="BH36:BI36"/>
    <mergeCell ref="BJ36:BL36"/>
    <mergeCell ref="BM36:BO36"/>
    <mergeCell ref="BR36:BT36"/>
    <mergeCell ref="AN36:AO36"/>
    <mergeCell ref="AP36:AQ36"/>
    <mergeCell ref="AR36:AS36"/>
    <mergeCell ref="AT36:AU36"/>
    <mergeCell ref="AV36:AW36"/>
    <mergeCell ref="AZ36:BB36"/>
    <mergeCell ref="AB36:AC36"/>
    <mergeCell ref="AD36:AE36"/>
    <mergeCell ref="AF36:AG36"/>
    <mergeCell ref="AH36:AI36"/>
    <mergeCell ref="AJ36:AK36"/>
    <mergeCell ref="AL36:AM36"/>
    <mergeCell ref="B36:C36"/>
    <mergeCell ref="D36:E36"/>
    <mergeCell ref="F36:G36"/>
    <mergeCell ref="H36:I36"/>
    <mergeCell ref="J36:K36"/>
    <mergeCell ref="L36:M36"/>
    <mergeCell ref="N36:O36"/>
    <mergeCell ref="AF35:AG35"/>
    <mergeCell ref="AH35:AI35"/>
    <mergeCell ref="B35:C35"/>
    <mergeCell ref="F35:G35"/>
    <mergeCell ref="H35:I35"/>
    <mergeCell ref="L35:M35"/>
    <mergeCell ref="N35:O35"/>
    <mergeCell ref="P35:Q35"/>
    <mergeCell ref="P36:Q36"/>
    <mergeCell ref="R36:S36"/>
    <mergeCell ref="T36:U36"/>
    <mergeCell ref="V36:W36"/>
    <mergeCell ref="X36:Y36"/>
    <mergeCell ref="Z36:AA36"/>
    <mergeCell ref="BR34:BT35"/>
    <mergeCell ref="BU34:BW35"/>
    <mergeCell ref="V34:AC34"/>
    <mergeCell ref="AD34:AE35"/>
    <mergeCell ref="AF34:AM34"/>
    <mergeCell ref="AN34:AO35"/>
    <mergeCell ref="AP34:AW34"/>
    <mergeCell ref="AZ34:BB35"/>
    <mergeCell ref="V35:W35"/>
    <mergeCell ref="X35:Y35"/>
    <mergeCell ref="Z35:AA35"/>
    <mergeCell ref="AB35:AC35"/>
    <mergeCell ref="AT35:AU35"/>
    <mergeCell ref="AV35:AW35"/>
    <mergeCell ref="BM35:BO35"/>
    <mergeCell ref="AJ35:AK35"/>
    <mergeCell ref="AL35:AM35"/>
    <mergeCell ref="AP35:AQ35"/>
    <mergeCell ref="AR35:AS35"/>
    <mergeCell ref="BC34:BE35"/>
    <mergeCell ref="BF34:BG35"/>
    <mergeCell ref="BH34:BI35"/>
    <mergeCell ref="BJ34:BL35"/>
    <mergeCell ref="E33:G33"/>
    <mergeCell ref="D34:E35"/>
    <mergeCell ref="F34:I34"/>
    <mergeCell ref="J34:K35"/>
    <mergeCell ref="L34:S34"/>
    <mergeCell ref="T34:U35"/>
    <mergeCell ref="R35:S35"/>
    <mergeCell ref="B32:C32"/>
    <mergeCell ref="E32:G32"/>
    <mergeCell ref="AO32:AP32"/>
    <mergeCell ref="AQ32:AR32"/>
    <mergeCell ref="AT32:AU32"/>
    <mergeCell ref="AV32:AW32"/>
    <mergeCell ref="B31:C31"/>
    <mergeCell ref="G31:H31"/>
    <mergeCell ref="AO31:AP31"/>
    <mergeCell ref="AQ31:AR31"/>
    <mergeCell ref="AT31:AU31"/>
    <mergeCell ref="AV31:AW31"/>
    <mergeCell ref="A30:C30"/>
    <mergeCell ref="G30:H30"/>
    <mergeCell ref="AO30:AP30"/>
    <mergeCell ref="AQ30:AR30"/>
    <mergeCell ref="AT30:AU30"/>
    <mergeCell ref="AV30:AW30"/>
    <mergeCell ref="B29:C29"/>
    <mergeCell ref="G29:H29"/>
    <mergeCell ref="AO29:AP29"/>
    <mergeCell ref="AQ29:AR29"/>
    <mergeCell ref="AT29:AU29"/>
    <mergeCell ref="AV29:AW29"/>
    <mergeCell ref="AQ28:AR28"/>
    <mergeCell ref="AT28:AU28"/>
    <mergeCell ref="AV28:AW28"/>
    <mergeCell ref="B26:C26"/>
    <mergeCell ref="G26:H26"/>
    <mergeCell ref="AO26:AR27"/>
    <mergeCell ref="AT26:AW27"/>
    <mergeCell ref="B27:C27"/>
    <mergeCell ref="G27:H27"/>
    <mergeCell ref="B24:C24"/>
    <mergeCell ref="G24:H24"/>
    <mergeCell ref="B25:C25"/>
    <mergeCell ref="G25:H25"/>
    <mergeCell ref="B22:C22"/>
    <mergeCell ref="G22:H22"/>
    <mergeCell ref="AO22:AP22"/>
    <mergeCell ref="B28:C28"/>
    <mergeCell ref="G28:H28"/>
    <mergeCell ref="AO28:AP28"/>
    <mergeCell ref="AT22:AU22"/>
    <mergeCell ref="AV22:AW22"/>
    <mergeCell ref="B21:C21"/>
    <mergeCell ref="G21:H21"/>
    <mergeCell ref="AO21:AP21"/>
    <mergeCell ref="AQ21:AR21"/>
    <mergeCell ref="AT21:AU21"/>
    <mergeCell ref="AV21:AW21"/>
    <mergeCell ref="B23:C23"/>
    <mergeCell ref="G23:H23"/>
    <mergeCell ref="B20:C20"/>
    <mergeCell ref="G20:H20"/>
    <mergeCell ref="AO20:AP20"/>
    <mergeCell ref="AQ20:AR20"/>
    <mergeCell ref="AT20:AU20"/>
    <mergeCell ref="AV20:AW20"/>
    <mergeCell ref="AQ18:AR18"/>
    <mergeCell ref="AT18:AU18"/>
    <mergeCell ref="AV18:AW18"/>
    <mergeCell ref="B19:C19"/>
    <mergeCell ref="G19:H19"/>
    <mergeCell ref="AO19:AP19"/>
    <mergeCell ref="AQ19:AR19"/>
    <mergeCell ref="AT19:AU19"/>
    <mergeCell ref="AV19:AW19"/>
    <mergeCell ref="B15:C15"/>
    <mergeCell ref="F15:H15"/>
    <mergeCell ref="I15:J15"/>
    <mergeCell ref="K15:L15"/>
    <mergeCell ref="F12:H12"/>
    <mergeCell ref="I12:N12"/>
    <mergeCell ref="B16:C16"/>
    <mergeCell ref="H16:J16"/>
    <mergeCell ref="AO16:AR17"/>
    <mergeCell ref="B17:C17"/>
    <mergeCell ref="J17:J18"/>
    <mergeCell ref="K17:L17"/>
    <mergeCell ref="M17:M18"/>
    <mergeCell ref="B18:C18"/>
    <mergeCell ref="AO18:AP18"/>
    <mergeCell ref="A13:C13"/>
    <mergeCell ref="D13:D14"/>
    <mergeCell ref="F13:H13"/>
    <mergeCell ref="I13:J13"/>
    <mergeCell ref="K13:L13"/>
    <mergeCell ref="B14:C14"/>
    <mergeCell ref="B10:C10"/>
    <mergeCell ref="D10:G10"/>
    <mergeCell ref="K10:L10"/>
    <mergeCell ref="B11:C11"/>
    <mergeCell ref="F14:H14"/>
    <mergeCell ref="I14:J14"/>
    <mergeCell ref="K14:L14"/>
    <mergeCell ref="A9:B9"/>
    <mergeCell ref="C9:D9"/>
    <mergeCell ref="E9:G9"/>
    <mergeCell ref="K9:L9"/>
    <mergeCell ref="AO9:AP9"/>
    <mergeCell ref="AQ9:AR9"/>
    <mergeCell ref="A8:B8"/>
    <mergeCell ref="C8:D8"/>
    <mergeCell ref="E8:G8"/>
    <mergeCell ref="K8:L8"/>
    <mergeCell ref="AO8:AP8"/>
    <mergeCell ref="AQ8:AR8"/>
    <mergeCell ref="B7:C7"/>
    <mergeCell ref="D7:E7"/>
    <mergeCell ref="H7:I7"/>
    <mergeCell ref="K7:L7"/>
    <mergeCell ref="AO7:AP7"/>
    <mergeCell ref="AQ7:AR7"/>
    <mergeCell ref="AV5:AW5"/>
    <mergeCell ref="B6:C6"/>
    <mergeCell ref="D6:E6"/>
    <mergeCell ref="H6:I6"/>
    <mergeCell ref="K6:L6"/>
    <mergeCell ref="AO6:AP6"/>
    <mergeCell ref="AQ6:AR6"/>
    <mergeCell ref="AT6:AU6"/>
    <mergeCell ref="AV6:AW6"/>
    <mergeCell ref="B5:C5"/>
    <mergeCell ref="D5:E5"/>
    <mergeCell ref="H5:I5"/>
    <mergeCell ref="K5:L5"/>
    <mergeCell ref="AO5:AP5"/>
    <mergeCell ref="AQ5:AR5"/>
    <mergeCell ref="D4:E4"/>
    <mergeCell ref="H4:I4"/>
    <mergeCell ref="K4:L4"/>
    <mergeCell ref="AO4:AP4"/>
    <mergeCell ref="AQ4:AR4"/>
    <mergeCell ref="B3:F3"/>
    <mergeCell ref="G3:H3"/>
    <mergeCell ref="K3:L3"/>
    <mergeCell ref="AO3:AP3"/>
    <mergeCell ref="AQ3:AR3"/>
    <mergeCell ref="CO1:CP1"/>
    <mergeCell ref="CQ1:CR1"/>
    <mergeCell ref="CS1:CT1"/>
    <mergeCell ref="CU1:CV1"/>
    <mergeCell ref="CW1:CX1"/>
    <mergeCell ref="B2:C2"/>
    <mergeCell ref="AO2:AP2"/>
    <mergeCell ref="AQ2:AR2"/>
    <mergeCell ref="AT2:AU2"/>
    <mergeCell ref="AV2:AW2"/>
    <mergeCell ref="CC1:CD1"/>
    <mergeCell ref="CE1:CF1"/>
    <mergeCell ref="CG1:CH1"/>
    <mergeCell ref="CI1:CJ1"/>
    <mergeCell ref="CK1:CL1"/>
    <mergeCell ref="CM1:CN1"/>
    <mergeCell ref="BP1:BQ1"/>
    <mergeCell ref="BR1:BS1"/>
    <mergeCell ref="BT1:BU1"/>
    <mergeCell ref="BV1:BW1"/>
    <mergeCell ref="BZ1:BZ32"/>
    <mergeCell ref="CA1:CB1"/>
    <mergeCell ref="BD1:BE1"/>
    <mergeCell ref="B4:C4"/>
    <mergeCell ref="BF1:BG1"/>
    <mergeCell ref="BH1:BI1"/>
    <mergeCell ref="BJ1:BK1"/>
    <mergeCell ref="BL1:BM1"/>
    <mergeCell ref="BN1:BO1"/>
    <mergeCell ref="AL1:AM1"/>
    <mergeCell ref="AO1:AR1"/>
    <mergeCell ref="AT1:AW1"/>
    <mergeCell ref="AY1:AY32"/>
    <mergeCell ref="AZ1:BA1"/>
    <mergeCell ref="BB1:BC1"/>
    <mergeCell ref="AV3:AW3"/>
    <mergeCell ref="AT4:AU4"/>
    <mergeCell ref="AV4:AW4"/>
    <mergeCell ref="AT5:AU5"/>
    <mergeCell ref="AT3:AU3"/>
    <mergeCell ref="AO12:AP12"/>
    <mergeCell ref="AQ12:AR12"/>
    <mergeCell ref="AO10:AP10"/>
    <mergeCell ref="AQ10:AR10"/>
    <mergeCell ref="AO11:AP11"/>
    <mergeCell ref="AQ11:AR11"/>
    <mergeCell ref="AT16:AW17"/>
    <mergeCell ref="AQ22:AR22"/>
    <mergeCell ref="Z1:AA1"/>
    <mergeCell ref="AB1:AC1"/>
    <mergeCell ref="AD1:AE1"/>
    <mergeCell ref="AF1:AG1"/>
    <mergeCell ref="AH1:AI1"/>
    <mergeCell ref="AJ1:AK1"/>
    <mergeCell ref="A1:B1"/>
    <mergeCell ref="P1:Q1"/>
    <mergeCell ref="R1:S1"/>
    <mergeCell ref="T1:U1"/>
    <mergeCell ref="V1:W1"/>
    <mergeCell ref="X1:Y1"/>
  </mergeCells>
  <conditionalFormatting sqref="P2:AM32">
    <cfRule type="expression" dxfId="8" priority="2">
      <formula>AND(OR(AND(P2&gt;=$A$36,P2&lt;=$B$36),AND(P2&gt;=$A$37,P2&lt;=$B$37),AND(P2&gt;=$A$38,P2&lt;=$B$38),AND(P2&gt;=$A$39,P2&lt;=$B$39),AND(P2&gt;=$A$40,P2&lt;=$B$40),AND(P2&gt;=$A$41,P2&lt;=$B$41),AND(P2&gt;=$A$42,P2&lt;=$B$42),AND(P2&gt;=$A$43,P2&lt;=$B$43),AND(P2&gt;=$A$44,P2&lt;=$B$44),AND(P2&gt;=$A$45,P2&lt;=$B$45),AND(P2&gt;=$A$46,P2&lt;=$B$46),AND(P2&gt;=$A$47,P2&lt;=$B$47),AND(P2&gt;=$A$48,P2&lt;=$B$48),AND(P2&gt;=$A$49,P2&lt;=$B$49),AND(P2&gt;=$A$50,P2&lt;=$B$50),AND(P2&gt;=$A$51,P2&lt;=$B$51),AND(P2&gt;=$A$52,P2&lt;=$B$52),AND(P2&gt;=$A$53,P2&lt;=$B$53),AND(P2&gt;=$A$54,P2&lt;=$B$54),AND(P2&gt;=$A$55,P2&lt;=$B$55),AND(P2&gt;=$A$56,P2&lt;=$B$56),AND(P2&gt;=$A$57,P2&lt;=$B$57),AND(P2&gt;=$A$58,P2&lt;=$B$58),AND(P2&gt;=$A$59,P2&lt;=$B$59)),ISNUMBER(P2))</formula>
    </cfRule>
    <cfRule type="expression" dxfId="7" priority="3">
      <formula>AND(OR(AND(P2&gt;=$AO$3,P2&lt;=$AQ$3),AND(P2&gt;=$AO$4,P2&lt;=$AQ$4),AND(P2&gt;=$AO$5,P2&lt;=$AQ$5),AND(P2&gt;=$AO$6,P2&lt;=$AQ$6),AND(P2&gt;=$AO$7,P2&lt;=$AQ$7),AND(P2&gt;=$AO$8,P2&lt;=$AQ$8),AND(P2&gt;=$AO$9,P2&lt;=$AQ$9),AND(P2&gt;=$AO$10,P2&lt;=$AQ$10),AND(P2&gt;=$AO$11,P2&lt;=$AQ$11),AND(P2&gt;=$AO$12,P2&lt;=$AQ$12)),ISNUMBER(P2))</formula>
    </cfRule>
    <cfRule type="expression" dxfId="6" priority="4">
      <formula>AND(OR(AND(P2&gt;=$AO$19,P2&lt;=$AQ$19),AND(P2&gt;=$AO$20,P2&lt;=$AQ$20),AND(P2&gt;=$AO$21,P2&lt;=$AQ$21),AND(P2&gt;=$AO$22,P2&lt;=$AQ$22)),ISNUMBER(P2))</formula>
    </cfRule>
    <cfRule type="expression" dxfId="5" priority="5">
      <formula>AND(OR(AND(P2&gt;=$AT$19,P2&lt;=$AV$19),AND(P2&gt;=$AT$20,P2&lt;=$AV$20),AND(P2&gt;=$AT$21,P2&lt;=$AV$21),AND(P2&gt;=$AT$22,P2&lt;=$AV$22)),ISNUMBER(P2))</formula>
    </cfRule>
    <cfRule type="expression" dxfId="4" priority="6">
      <formula>AND(OR(AND(P2&gt;=$AO$29,P2&lt;=$AQ$29),AND(P2&gt;=$AO$30,P2&lt;=$AQ$30),AND(P2&gt;=$AO$31,P2&lt;=$AQ$31),AND(P2&gt;=$AO$32,P2&lt;=$AQ$32)),ISNUMBER(P2))</formula>
    </cfRule>
    <cfRule type="expression" dxfId="3" priority="7">
      <formula>AND(OR(AND(P2&gt;=$AT$3,P2&lt;=$AV$3),AND(P2&gt;=$AT$4,P2&lt;=$AV$4),AND(P2&gt;=$AT$5,P2&lt;=$AV$5),AND(P2&gt;=$AT$6,P2&lt;=$AV$6)),ISNUMBER(P2))</formula>
    </cfRule>
  </conditionalFormatting>
  <conditionalFormatting sqref="P2:AM32">
    <cfRule type="expression" dxfId="2" priority="1">
      <formula>AND(WEEKDAY(P2,2)&gt;5,ISNUMBER(P2))</formula>
    </cfRule>
    <cfRule type="expression" dxfId="1" priority="8">
      <formula>AND(OR(AND(P2&gt;=$AT$29,P2&lt;=$AV$29),AND(P2&gt;=$AT$30,P2&lt;=$AV$30),AND(P2&gt;=$AT$31,P2&lt;=$AV$31),AND(P2&gt;=$AT$32,P2&lt;=$AV$32)),ISNUMBER(P2))</formula>
    </cfRule>
    <cfRule type="expression" dxfId="0" priority="9">
      <formula>AND(OR(AND(P2&gt;=$A$15,P2&lt;=$B$15),AND(P2&gt;=$A$16,P2&lt;=$B$16),AND(P2&gt;=$A$17,P2&lt;=$B$17),AND(P2&gt;=$A$18,P2&lt;=$B$18),AND(P2&gt;=$A$19,P2&lt;=$B$19),AND(P2&gt;=$A$20,P2&lt;=$B$20),AND(P2&gt;=$A$21,P2&lt;=$B$21),AND(P2&gt;=$A$22,P2&lt;=$B$22),AND(P2&gt;=$A$23,P2&lt;=$B$23),AND(P2&gt;=$A$24,P2&lt;=$B$24),AND(P2&gt;=$A$25,P2&lt;=$B$25),AND(P2&gt;=$A$26,P2&lt;=$B$26),AND(P2&gt;=$A$27,P2&lt;=$B$27),AND(P2&gt;=$A$28,P2&lt;=$B$28),AND(P2&gt;=$A$29,P2&lt;=$B$29)),ISNUMBER(P2)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Feiertage</vt:lpstr>
      <vt:lpstr>Lohnempfänger</vt:lpstr>
      <vt:lpstr>Lohnemfänger mit Lohnerhöhung</vt:lpstr>
      <vt:lpstr>Gehaltsempfänger</vt:lpstr>
      <vt:lpstr>Gehaltsempf.mit Gehaltserhöhung</vt:lpstr>
    </vt:vector>
  </TitlesOfParts>
  <Company>Steuerberater Becker und Partner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Jurczyk - Becker und Partner STB</dc:creator>
  <cp:lastModifiedBy>Raphael Jurczyk</cp:lastModifiedBy>
  <dcterms:created xsi:type="dcterms:W3CDTF">2022-09-19T12:58:02Z</dcterms:created>
  <dcterms:modified xsi:type="dcterms:W3CDTF">2022-11-09T22:47:08Z</dcterms:modified>
</cp:coreProperties>
</file>