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media/image2.png" ContentType="image/png"/>
  <Override PartName="/xl/charts/chart16.xml" ContentType="application/vnd.openxmlformats-officedocument.drawingml.chart+xml"/>
  <Override PartName="/xl/charts/chart15.xml" ContentType="application/vnd.openxmlformats-officedocument.drawingml.chart+xml"/>
  <Override PartName="/xl/charts/chart13.xml" ContentType="application/vnd.openxmlformats-officedocument.drawingml.chart+xml"/>
  <Override PartName="/xl/charts/chart12.xml" ContentType="application/vnd.openxmlformats-officedocument.drawingml.chart+xml"/>
  <Override PartName="/xl/charts/chart11.xml" ContentType="application/vnd.openxmlformats-officedocument.drawingml.chart+xml"/>
  <Override PartName="/xl/charts/chart10.xml" ContentType="application/vnd.openxmlformats-officedocument.drawingml.chart+xml"/>
  <Override PartName="/xl/charts/chart14.xml" ContentType="application/vnd.openxmlformats-officedocument.drawingml.chart+xml"/>
  <Override PartName="/xl/charts/chart9.xml" ContentType="application/vnd.openxmlformats-officedocument.drawingml.chart+xml"/>
  <Override PartName="/xl/sharedStrings.xml" ContentType="application/vnd.openxmlformats-officedocument.spreadsheetml.sharedStrings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4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3.xml" ContentType="application/vnd.openxmlformats-officedocument.drawing+xml"/>
  <Override PartName="/xl/drawings/_rels/drawing3.xml.rels" ContentType="application/vnd.openxmlformats-package.relationships+xml"/>
  <Override PartName="/xl/drawings/_rels/drawing2.xml.rels" ContentType="application/vnd.openxmlformats-package.relationships+xml"/>
  <Override PartName="/xl/drawings/_rels/drawing1.xml.rels" ContentType="application/vnd.openxmlformats-package.relationships+xml"/>
  <Override PartName="/xl/drawings/drawing2.xml" ContentType="application/vnd.openxmlformats-officedocument.drawing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8" firstSheet="0" activeTab="0"/>
  </bookViews>
  <sheets>
    <sheet name="Auswertebogen" sheetId="1" state="visible" r:id="rId2"/>
    <sheet name="Diagramme, abs." sheetId="2" state="visible" r:id="rId3"/>
    <sheet name="Diagramme, tägl." sheetId="3" state="visible" r:id="rId4"/>
    <sheet name="xxxx - ausprobierreiter" sheetId="4" state="visible" r:id="rId5"/>
    <sheet name="Tabelle5" sheetId="5" state="visible" r:id="rId6"/>
    <sheet name="Tabelle6" sheetId="6" state="visible" r:id="rId7"/>
  </sheets>
  <definedNames>
    <definedName function="false" hidden="false" localSheetId="0" name="_xlnm.Print_Area" vbProcedure="false">Auswertebogen!$V$130:$AR$161</definedName>
    <definedName function="false" hidden="false" localSheetId="0" name="_xlnm.Print_Area" vbProcedure="false">Auswertebogen!$V$130:$AR$161</definedName>
    <definedName function="false" hidden="false" localSheetId="0" name="_xlnm.Print_Area_0" vbProcedure="false">Auswertebogen!$V$130:$AR$161</definedName>
    <definedName function="false" hidden="false" localSheetId="0" name="_xlnm.Print_Area_0_0" vbProcedure="false">Auswertebogen!$V$130:$AR$161</definedName>
    <definedName function="false" hidden="false" localSheetId="0" name="_xlnm.Print_Area_0_0_0" vbProcedure="false">Auswertebogen!$V$130:$AR$161</definedName>
    <definedName function="false" hidden="false" localSheetId="0" name="_xlnm._FilterDatabase" vbProcedure="false">Auswertebogen!$A$1:$T$245</definedName>
    <definedName function="false" hidden="false" localSheetId="0" name="_xlnm._FilterDatabase_0" vbProcedure="false">Auswertebogen!$A$1:$T$245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<sst xmlns="http://schemas.openxmlformats.org/spreadsheetml/2006/main" count="42" uniqueCount="16">
  <si>
    <t xml:space="preserve">Was</t>
  </si>
  <si>
    <t xml:space="preserve">Wo </t>
  </si>
  <si>
    <t xml:space="preserve">Werker</t>
  </si>
  <si>
    <t xml:space="preserve">Nest </t>
  </si>
  <si>
    <t xml:space="preserve">Menge</t>
  </si>
  <si>
    <t xml:space="preserve">…….</t>
  </si>
  <si>
    <t xml:space="preserve">……</t>
  </si>
  <si>
    <t xml:space="preserve">3+4</t>
  </si>
  <si>
    <t xml:space="preserve">1/2/3/4/5</t>
  </si>
  <si>
    <t xml:space="preserve">graphische Auswertung – absolute Zahlen</t>
  </si>
  <si>
    <t xml:space="preserve">Bereich am Bauteil</t>
  </si>
  <si>
    <t xml:space="preserve">Fehler</t>
  </si>
  <si>
    <t xml:space="preserve">Nest</t>
  </si>
  <si>
    <t xml:space="preserve">graphische Auswertung – tägliche Zahlen</t>
  </si>
  <si>
    <t xml:space="preserve">von </t>
  </si>
  <si>
    <t xml:space="preserve">bis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</si>
</sst>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DD/MM/YYYY"/>
    <numFmt numFmtId="167" formatCode="&quot;WAHR&quot;;&quot;WAHR&quot;;&quot;FALSCH&quot;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Calibri"/>
      <family val="2"/>
      <charset val="238"/>
    </font>
    <font>
      <b val="true"/>
      <sz val="11"/>
      <color rgb="FF000000"/>
      <name val="Calibri"/>
      <family val="2"/>
      <charset val="1"/>
    </font>
    <font>
      <b val="true"/>
      <sz val="18"/>
      <color rgb="FF000000"/>
      <name val="Calibri"/>
      <family val="2"/>
      <charset val="1"/>
    </font>
    <font>
      <sz val="14"/>
      <color rgb="FF595959"/>
      <name val="Calibri"/>
      <family val="2"/>
    </font>
    <font>
      <sz val="9"/>
      <color rgb="FF595959"/>
      <name val="Calibri"/>
      <family val="2"/>
    </font>
    <font>
      <sz val="10"/>
      <name val="Arial"/>
      <family val="2"/>
    </font>
    <font>
      <sz val="16"/>
      <color rgb="FF000000"/>
      <name val="Abyssinica SIL"/>
      <family val="0"/>
      <charset val="1"/>
    </font>
    <font>
      <b val="true"/>
      <sz val="16"/>
      <color rgb="FF000000"/>
      <name val="Abyssinica SIL"/>
      <family val="0"/>
      <charset val="1"/>
    </font>
  </fonts>
  <fills count="2">
    <fill>
      <patternFill patternType="none"/>
    </fill>
    <fill>
      <patternFill patternType="gray125"/>
    </fill>
  </fills>
  <borders count="27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DashDot"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DashDot"/>
      <top/>
      <bottom/>
      <diagonal/>
    </border>
    <border diagonalUp="false" diagonalDown="false">
      <left style="medium"/>
      <right/>
      <top/>
      <bottom style="mediumDashDot"/>
      <diagonal/>
    </border>
    <border diagonalUp="false" diagonalDown="false">
      <left/>
      <right/>
      <top/>
      <bottom style="mediumDashDot"/>
      <diagonal/>
    </border>
    <border diagonalUp="false" diagonalDown="false">
      <left/>
      <right style="mediumDashDot"/>
      <top/>
      <bottom style="mediumDashDot"/>
      <diagonal/>
    </border>
    <border diagonalUp="false" diagonalDown="false">
      <left/>
      <right style="dashDot"/>
      <top style="medium"/>
      <bottom/>
      <diagonal/>
    </border>
    <border diagonalUp="false" diagonalDown="false">
      <left/>
      <right style="dashDot"/>
      <top/>
      <bottom/>
      <diagonal/>
    </border>
    <border diagonalUp="false" diagonalDown="false">
      <left style="medium"/>
      <right/>
      <top/>
      <bottom style="dashDotDot"/>
      <diagonal/>
    </border>
    <border diagonalUp="false" diagonalDown="false">
      <left/>
      <right/>
      <top/>
      <bottom style="dashDotDot"/>
      <diagonal/>
    </border>
    <border diagonalUp="false" diagonalDown="false">
      <left/>
      <right style="dashDot"/>
      <top/>
      <bottom style="dashDotDot"/>
      <diagonal/>
    </border>
    <border diagonalUp="false" diagonalDown="false">
      <left/>
      <right style="mediumDashed"/>
      <top style="medium"/>
      <bottom/>
      <diagonal/>
    </border>
    <border diagonalUp="false" diagonalDown="false">
      <left/>
      <right style="mediumDashed"/>
      <top/>
      <bottom/>
      <diagonal/>
    </border>
    <border diagonalUp="false" diagonalDown="false">
      <left style="medium"/>
      <right/>
      <top/>
      <bottom style="mediumDashed"/>
      <diagonal/>
    </border>
    <border diagonalUp="false" diagonalDown="false">
      <left/>
      <right/>
      <top/>
      <bottom style="mediumDashed"/>
      <diagonal/>
    </border>
    <border diagonalUp="false" diagonalDown="false">
      <left/>
      <right style="mediumDashed"/>
      <top/>
      <bottom style="mediumDashed"/>
      <diagonal/>
    </border>
    <border diagonalUp="false" diagonalDown="false">
      <left/>
      <right style="medium"/>
      <top style="medium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4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2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0" fillId="0" borderId="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4F81BD"/>
      <rgbColor rgb="FF9999FF"/>
      <rgbColor rgb="FFC0504D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4BACC6"/>
      <rgbColor rgb="FF9BBB59"/>
      <rgbColor rgb="FFFFCC00"/>
      <rgbColor rgb="FFFF9900"/>
      <rgbColor rgb="FFFF6600"/>
      <rgbColor rgb="FF8064A2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595959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
</Relationships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0" sz="14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  <a:r>
              <a:rPr b="0" sz="14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rPr>
              <a:t>Fehler - Bauteilbereich</a:t>
            </a:r>
          </a:p>
        </c:rich>
      </c:tx>
      <c:overlay val="0"/>
    </c:title>
    <c:autoTitleDeleted val="0"/>
    <c:view3D>
      <c:rotX val="15"/>
      <c:rotY val="20"/>
      <c:rAngAx val="1"/>
      <c:perspective val="30"/>
    </c:view3D>
    <c:floor>
      <c:spPr>
        <a:noFill/>
        <a:ln w="9360">
          <a:noFill/>
        </a:ln>
      </c:spPr>
    </c:floor>
    <c:backWall>
      <c:spPr>
        <a:noFill/>
        <a:ln w="9360">
          <a:noFill/>
        </a:ln>
      </c:spPr>
    </c:backWall>
    <c:plotArea>
      <c:bar3DChart>
        <c:barDir val="col"/>
        <c:grouping val="standard"/>
        <c:varyColors val="0"/>
        <c:ser>
          <c:idx val="0"/>
          <c:order val="0"/>
          <c:tx>
            <c:strRef>
              <c:f>Auswertebogen!$X$133:$X$133</c:f>
              <c:strCache>
                <c:ptCount val="1"/>
                <c:pt idx="0">
                  <c:v/>
                </c:pt>
              </c:strCache>
            </c:strRef>
          </c:tx>
          <c:spPr>
            <a:solidFill>
              <a:srgbClr val="4f81bd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Auswertebogen!$Y$132:$AH$132</c:f>
              <c:strCache>
                <c:ptCount val="1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</c:strCache>
            </c:strRef>
          </c:cat>
          <c:val>
            <c:numRef>
              <c:f>Auswertebogen!$Y$133:$AH$133</c:f>
              <c:numCache>
                <c:formatCode>General</c:formatCode>
                <c:ptCount val="1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</c:numCache>
            </c:numRef>
          </c:val>
        </c:ser>
        <c:ser>
          <c:idx val="1"/>
          <c:order val="1"/>
          <c:tx>
            <c:strRef>
              <c:f>Auswertebogen!$X$134:$X$134</c:f>
              <c:strCache>
                <c:ptCount val="1"/>
                <c:pt idx="0">
                  <c:v/>
                </c:pt>
              </c:strCache>
            </c:strRef>
          </c:tx>
          <c:spPr>
            <a:solidFill>
              <a:srgbClr val="c0504d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Auswertebogen!$Y$132:$AH$132</c:f>
              <c:strCache>
                <c:ptCount val="1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</c:strCache>
            </c:strRef>
          </c:cat>
          <c:val>
            <c:numRef>
              <c:f>Auswertebogen!$Y$134:$AH$134</c:f>
              <c:numCache>
                <c:formatCode>General</c:formatCode>
                <c:ptCount val="1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</c:numCache>
            </c:numRef>
          </c:val>
        </c:ser>
        <c:ser>
          <c:idx val="2"/>
          <c:order val="2"/>
          <c:tx>
            <c:strRef>
              <c:f>Auswertebogen!$X$135:$X$135</c:f>
              <c:strCache>
                <c:ptCount val="1"/>
                <c:pt idx="0">
                  <c:v/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Auswertebogen!$Y$132:$AH$132</c:f>
              <c:strCache>
                <c:ptCount val="1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</c:strCache>
            </c:strRef>
          </c:cat>
          <c:val>
            <c:numRef>
              <c:f>Auswertebogen!$Y$135:$AH$135</c:f>
              <c:numCache>
                <c:formatCode>General</c:formatCode>
                <c:ptCount val="1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</c:numCache>
            </c:numRef>
          </c:val>
        </c:ser>
        <c:ser>
          <c:idx val="3"/>
          <c:order val="3"/>
          <c:tx>
            <c:strRef>
              <c:f>Auswertebogen!$X$136:$X$136</c:f>
              <c:strCache>
                <c:ptCount val="1"/>
                <c:pt idx="0">
                  <c:v/>
                </c:pt>
              </c:strCache>
            </c:strRef>
          </c:tx>
          <c:spPr>
            <a:solidFill>
              <a:srgbClr val="8064a2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Auswertebogen!$Y$132:$AH$132</c:f>
              <c:strCache>
                <c:ptCount val="1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</c:strCache>
            </c:strRef>
          </c:cat>
          <c:val>
            <c:numRef>
              <c:f>Auswertebogen!$Y$136:$AH$136</c:f>
              <c:numCache>
                <c:formatCode>General</c:formatCode>
                <c:ptCount val="1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</c:numCache>
            </c:numRef>
          </c:val>
        </c:ser>
        <c:ser>
          <c:idx val="4"/>
          <c:order val="4"/>
          <c:tx>
            <c:strRef>
              <c:f>Auswertebogen!$X$137:$X$137</c:f>
              <c:strCache>
                <c:ptCount val="1"/>
                <c:pt idx="0">
                  <c:v/>
                </c:pt>
              </c:strCache>
            </c:strRef>
          </c:tx>
          <c:spPr>
            <a:solidFill>
              <a:srgbClr val="4bacc6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Auswertebogen!$Y$132:$AH$132</c:f>
              <c:strCache>
                <c:ptCount val="1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</c:strCache>
            </c:strRef>
          </c:cat>
          <c:val>
            <c:numRef>
              <c:f>Auswertebogen!$Y$137:$AH$137</c:f>
              <c:numCache>
                <c:formatCode>General</c:formatCode>
                <c:ptCount val="1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</c:numCache>
            </c:numRef>
          </c:val>
        </c:ser>
        <c:gapWidth val="150"/>
        <c:shape val="box"/>
        <c:axId val="26394612"/>
        <c:axId val="90592118"/>
        <c:axId val="12433307"/>
      </c:bar3DChart>
      <c:catAx>
        <c:axId val="263946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noFill/>
          </a:ln>
        </c:spPr>
        <c:txPr>
          <a:bodyPr/>
          <a:p>
            <a:pPr>
              <a:defRPr b="0" sz="9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</a:p>
        </c:txPr>
        <c:crossAx val="90592118"/>
        <c:crosses val="autoZero"/>
        <c:auto val="1"/>
        <c:lblAlgn val="ctr"/>
        <c:lblOffset val="100"/>
      </c:catAx>
      <c:valAx>
        <c:axId val="90592118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numFmt formatCode="General" sourceLinked="0"/>
        <c:majorTickMark val="none"/>
        <c:minorTickMark val="none"/>
        <c:tickLblPos val="nextTo"/>
        <c:spPr>
          <a:ln w="9360">
            <a:noFill/>
          </a:ln>
        </c:spPr>
        <c:txPr>
          <a:bodyPr/>
          <a:p>
            <a:pPr>
              <a:defRPr b="0" sz="9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</a:p>
        </c:txPr>
        <c:crossAx val="26394612"/>
        <c:crosses val="autoZero"/>
        <c:crossBetween val="midCat"/>
      </c:valAx>
      <c:catAx>
        <c:axId val="124333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noFill/>
          </a:ln>
        </c:spPr>
        <c:txPr>
          <a:bodyPr/>
          <a:p>
            <a:pPr>
              <a:defRPr b="0" sz="9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</a:p>
        </c:txPr>
        <c:crossAx val="90592118"/>
        <c:crosses val="autoZero"/>
        <c:auto val="1"/>
        <c:lblAlgn val="ctr"/>
        <c:lblOffset val="100"/>
      </c:catAx>
      <c:spPr>
        <a:noFill/>
        <a:ln w="9360">
          <a:noFill/>
        </a:ln>
      </c:spPr>
    </c:plotArea>
    <c:legend>
      <c:legendPos val="b"/>
      <c:overlay val="0"/>
      <c:spPr>
        <a:noFill/>
        <a:ln>
          <a:noFill/>
        </a:ln>
      </c:sp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0" sz="14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  <a:r>
              <a:rPr b="0" sz="14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rPr>
              <a:t>Werker - Bauteilbereich</a:t>
            </a:r>
          </a:p>
        </c:rich>
      </c:tx>
      <c:overlay val="0"/>
    </c:title>
    <c:autoTitleDeleted val="0"/>
    <c:view3D>
      <c:rotX val="15"/>
      <c:rotY val="20"/>
      <c:rAngAx val="1"/>
      <c:perspective val="30"/>
    </c:view3D>
    <c:floor>
      <c:spPr>
        <a:noFill/>
        <a:ln w="9360">
          <a:noFill/>
        </a:ln>
      </c:spPr>
    </c:floor>
    <c:backWall>
      <c:spPr>
        <a:noFill/>
        <a:ln w="9360">
          <a:noFill/>
        </a:ln>
      </c:spPr>
    </c:backWall>
    <c:plotArea>
      <c:bar3DChart>
        <c:barDir val="col"/>
        <c:grouping val="standard"/>
        <c:varyColors val="0"/>
        <c:ser>
          <c:idx val="0"/>
          <c:order val="0"/>
          <c:tx>
            <c:strRef>
              <c:f>label 0</c:f>
              <c:strCache>
                <c:ptCount val="1"/>
                <c:pt idx="0">
                  <c:v>0</c:v>
                </c:pt>
              </c:strCache>
            </c:strRef>
          </c:tx>
          <c:spPr>
            <a:solidFill>
              <a:srgbClr val="4f81bd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categories</c:f>
              <c:strCach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strCache>
            </c:strRef>
          </c:cat>
          <c:val>
            <c:numRef>
              <c:f>0</c:f>
              <c:numCache>
                <c:formatCode>General</c:formatCode>
                <c:ptCount val="10"/>
                <c:pt idx="0">
                  <c:v>8</c:v>
                </c:pt>
                <c:pt idx="1">
                  <c:v>2</c:v>
                </c:pt>
                <c:pt idx="2">
                  <c:v>4</c:v>
                </c:pt>
                <c:pt idx="3">
                  <c:v>29</c:v>
                </c:pt>
                <c:pt idx="4">
                  <c:v>7</c:v>
                </c:pt>
                <c:pt idx="5">
                  <c:v>2</c:v>
                </c:pt>
                <c:pt idx="6">
                  <c:v>1</c:v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</c:numCache>
            </c:numRef>
          </c:val>
        </c:ser>
        <c:ser>
          <c:idx val="1"/>
          <c:order val="1"/>
          <c:tx>
            <c:strRef>
              <c:f>label 1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c0504d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categories</c:f>
              <c:strCach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strCache>
            </c:strRef>
          </c:cat>
          <c:val>
            <c:numRef>
              <c:f>1</c:f>
              <c:numCache>
                <c:formatCode>General</c:formatCode>
                <c:ptCount val="10"/>
                <c:pt idx="0">
                  <c:v>12</c:v>
                </c:pt>
                <c:pt idx="1">
                  <c:v>5</c:v>
                </c:pt>
                <c:pt idx="2">
                  <c:v>11</c:v>
                </c:pt>
                <c:pt idx="3">
                  <c:v>28</c:v>
                </c:pt>
                <c:pt idx="4">
                  <c:v>1</c:v>
                </c:pt>
                <c:pt idx="5">
                  <c:v>3</c:v>
                </c:pt>
                <c:pt idx="6">
                  <c:v>1</c:v>
                </c:pt>
                <c:pt idx="7">
                  <c:v>3</c:v>
                </c:pt>
                <c:pt idx="8">
                  <c:v/>
                </c:pt>
                <c:pt idx="9">
                  <c:v/>
                </c:pt>
              </c:numCache>
            </c:numRef>
          </c:val>
        </c:ser>
        <c:ser>
          <c:idx val="2"/>
          <c:order val="2"/>
          <c:tx>
            <c:strRef>
              <c:f>label 2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categories</c:f>
              <c:strCach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strCache>
            </c:strRef>
          </c:cat>
          <c:val>
            <c:numRef>
              <c:f>2</c:f>
              <c:numCache>
                <c:formatCode>General</c:formatCode>
                <c:ptCount val="10"/>
                <c:pt idx="0">
                  <c:v>3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</c:numCache>
            </c:numRef>
          </c:val>
        </c:ser>
        <c:gapWidth val="150"/>
        <c:shape val="box"/>
        <c:axId val="97964526"/>
        <c:axId val="66363666"/>
        <c:axId val="34127126"/>
      </c:bar3DChart>
      <c:catAx>
        <c:axId val="97964526"/>
        <c:scaling>
          <c:orientation val="minMax"/>
        </c:scaling>
        <c:delete val="0"/>
        <c:axPos val="b"/>
        <c:numFmt formatCode="DD/MM/YYYY" sourceLinked="1"/>
        <c:majorTickMark val="none"/>
        <c:minorTickMark val="none"/>
        <c:tickLblPos val="nextTo"/>
        <c:spPr>
          <a:ln w="9360">
            <a:noFill/>
          </a:ln>
        </c:spPr>
        <c:txPr>
          <a:bodyPr/>
          <a:p>
            <a:pPr>
              <a:defRPr b="0" sz="9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</a:p>
        </c:txPr>
        <c:crossAx val="66363666"/>
        <c:crosses val="autoZero"/>
        <c:auto val="1"/>
        <c:lblAlgn val="ctr"/>
        <c:lblOffset val="100"/>
      </c:catAx>
      <c:valAx>
        <c:axId val="66363666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numFmt formatCode="General" sourceLinked="0"/>
        <c:majorTickMark val="none"/>
        <c:minorTickMark val="none"/>
        <c:tickLblPos val="nextTo"/>
        <c:spPr>
          <a:ln w="9360">
            <a:noFill/>
          </a:ln>
        </c:spPr>
        <c:txPr>
          <a:bodyPr/>
          <a:p>
            <a:pPr>
              <a:defRPr b="0" sz="9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</a:p>
        </c:txPr>
        <c:crossAx val="97964526"/>
        <c:crosses val="autoZero"/>
        <c:crossBetween val="midCat"/>
      </c:valAx>
      <c:catAx>
        <c:axId val="3412712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noFill/>
          </a:ln>
        </c:spPr>
        <c:txPr>
          <a:bodyPr/>
          <a:p>
            <a:pPr>
              <a:defRPr b="0" sz="9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</a:p>
        </c:txPr>
        <c:crossAx val="66363666"/>
        <c:crosses val="autoZero"/>
        <c:auto val="1"/>
        <c:lblAlgn val="ctr"/>
        <c:lblOffset val="100"/>
      </c:catAx>
      <c:spPr>
        <a:noFill/>
        <a:ln w="9360">
          <a:noFill/>
        </a:ln>
      </c:spPr>
    </c:plotArea>
    <c:legend>
      <c:legendPos val="b"/>
      <c:overlay val="0"/>
      <c:spPr>
        <a:noFill/>
        <a:ln>
          <a:noFill/>
        </a:ln>
      </c:sp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0" sz="14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  <a:r>
              <a:rPr b="0" sz="14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rPr>
              <a:t>Nest - Bauteilbereich</a:t>
            </a:r>
          </a:p>
        </c:rich>
      </c:tx>
      <c:overlay val="0"/>
    </c:title>
    <c:autoTitleDeleted val="0"/>
    <c:view3D>
      <c:rotX val="15"/>
      <c:rotY val="20"/>
      <c:rAngAx val="1"/>
      <c:perspective val="30"/>
    </c:view3D>
    <c:floor>
      <c:spPr>
        <a:noFill/>
        <a:ln w="9360">
          <a:noFill/>
        </a:ln>
      </c:spPr>
    </c:floor>
    <c:backWall>
      <c:spPr>
        <a:noFill/>
        <a:ln w="9360">
          <a:noFill/>
        </a:ln>
      </c:spPr>
    </c:backWall>
    <c:plotArea>
      <c:bar3DChart>
        <c:barDir val="col"/>
        <c:grouping val="standard"/>
        <c:varyColors val="0"/>
        <c:ser>
          <c:idx val="0"/>
          <c:order val="0"/>
          <c:tx>
            <c:strRef>
              <c:f>label 0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4f81bd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categories</c:f>
              <c:strCach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strCache>
            </c:strRef>
          </c:cat>
          <c:val>
            <c:numRef>
              <c:f>0</c:f>
              <c:numCache>
                <c:formatCode>General</c:formatCode>
                <c:ptCount val="10"/>
                <c:pt idx="0">
                  <c:v>7</c:v>
                </c:pt>
                <c:pt idx="1">
                  <c:v>1</c:v>
                </c:pt>
                <c:pt idx="2">
                  <c:v>3</c:v>
                </c:pt>
                <c:pt idx="3">
                  <c:v>16</c:v>
                </c:pt>
                <c:pt idx="4">
                  <c:v>1</c:v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</c:numCache>
            </c:numRef>
          </c:val>
        </c:ser>
        <c:ser>
          <c:idx val="1"/>
          <c:order val="1"/>
          <c:tx>
            <c:strRef>
              <c:f>label 1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c0504d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categories</c:f>
              <c:strCach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strCache>
            </c:strRef>
          </c:cat>
          <c:val>
            <c:numRef>
              <c:f>1</c:f>
              <c:numCache>
                <c:formatCode>General</c:formatCode>
                <c:ptCount val="10"/>
                <c:pt idx="0">
                  <c:v>9</c:v>
                </c:pt>
                <c:pt idx="1">
                  <c:v>5</c:v>
                </c:pt>
                <c:pt idx="2">
                  <c:v>18</c:v>
                </c:pt>
                <c:pt idx="3">
                  <c:v>5</c:v>
                </c:pt>
                <c:pt idx="4">
                  <c:v>1</c:v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</c:numCache>
            </c:numRef>
          </c:val>
        </c:ser>
        <c:ser>
          <c:idx val="2"/>
          <c:order val="2"/>
          <c:tx>
            <c:strRef>
              <c:f>label 2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categories</c:f>
              <c:strCach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strCache>
            </c:strRef>
          </c:cat>
          <c:val>
            <c:numRef>
              <c:f>2</c:f>
              <c:numCache>
                <c:formatCode>General</c:formatCode>
                <c:ptCount val="10"/>
                <c:pt idx="0">
                  <c:v>4</c:v>
                </c:pt>
                <c:pt idx="1">
                  <c:v>3</c:v>
                </c:pt>
                <c:pt idx="2">
                  <c:v>2</c:v>
                </c:pt>
                <c:pt idx="3">
                  <c:v>10</c:v>
                </c:pt>
                <c:pt idx="4">
                  <c:v>1</c:v>
                </c:pt>
                <c:pt idx="5">
                  <c:v>2</c:v>
                </c:pt>
                <c:pt idx="6">
                  <c:v>2</c:v>
                </c:pt>
                <c:pt idx="7">
                  <c:v>4</c:v>
                </c:pt>
                <c:pt idx="8">
                  <c:v/>
                </c:pt>
                <c:pt idx="9">
                  <c:v/>
                </c:pt>
              </c:numCache>
            </c:numRef>
          </c:val>
        </c:ser>
        <c:ser>
          <c:idx val="3"/>
          <c:order val="3"/>
          <c:tx>
            <c:strRef>
              <c:f>label 3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8064a2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categories</c:f>
              <c:strCach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strCache>
            </c:strRef>
          </c:cat>
          <c:val>
            <c:numRef>
              <c:f>3</c:f>
              <c:numCache>
                <c:formatCode>General</c:formatCode>
                <c:ptCount val="10"/>
                <c:pt idx="0">
                  <c:v>3</c:v>
                </c:pt>
                <c:pt idx="1">
                  <c:v>3</c:v>
                </c:pt>
                <c:pt idx="2">
                  <c:v>5</c:v>
                </c:pt>
                <c:pt idx="3">
                  <c:v>13</c:v>
                </c:pt>
                <c:pt idx="4">
                  <c:v>2</c:v>
                </c:pt>
                <c:pt idx="5">
                  <c:v>1</c:v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</c:numCache>
            </c:numRef>
          </c:val>
        </c:ser>
        <c:gapWidth val="150"/>
        <c:shape val="box"/>
        <c:axId val="60186485"/>
        <c:axId val="52221102"/>
        <c:axId val="97207572"/>
      </c:bar3DChart>
      <c:catAx>
        <c:axId val="60186485"/>
        <c:scaling>
          <c:orientation val="minMax"/>
        </c:scaling>
        <c:delete val="0"/>
        <c:axPos val="b"/>
        <c:numFmt formatCode="DD/MM/YYYY" sourceLinked="1"/>
        <c:majorTickMark val="none"/>
        <c:minorTickMark val="none"/>
        <c:tickLblPos val="nextTo"/>
        <c:spPr>
          <a:ln w="9360">
            <a:noFill/>
          </a:ln>
        </c:spPr>
        <c:txPr>
          <a:bodyPr/>
          <a:p>
            <a:pPr>
              <a:defRPr b="0" sz="9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</a:p>
        </c:txPr>
        <c:crossAx val="52221102"/>
        <c:crosses val="autoZero"/>
        <c:auto val="1"/>
        <c:lblAlgn val="ctr"/>
        <c:lblOffset val="100"/>
      </c:catAx>
      <c:valAx>
        <c:axId val="52221102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numFmt formatCode="General" sourceLinked="0"/>
        <c:majorTickMark val="none"/>
        <c:minorTickMark val="none"/>
        <c:tickLblPos val="nextTo"/>
        <c:spPr>
          <a:ln w="9360">
            <a:noFill/>
          </a:ln>
        </c:spPr>
        <c:txPr>
          <a:bodyPr/>
          <a:p>
            <a:pPr>
              <a:defRPr b="0" sz="9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</a:p>
        </c:txPr>
        <c:crossAx val="60186485"/>
        <c:crosses val="autoZero"/>
        <c:crossBetween val="midCat"/>
      </c:valAx>
      <c:catAx>
        <c:axId val="972075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noFill/>
          </a:ln>
        </c:spPr>
        <c:txPr>
          <a:bodyPr/>
          <a:p>
            <a:pPr>
              <a:defRPr b="0" sz="9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</a:p>
        </c:txPr>
        <c:crossAx val="52221102"/>
        <c:crosses val="autoZero"/>
        <c:auto val="1"/>
        <c:lblAlgn val="ctr"/>
        <c:lblOffset val="100"/>
      </c:catAx>
      <c:spPr>
        <a:noFill/>
        <a:ln w="9360">
          <a:noFill/>
        </a:ln>
      </c:spPr>
    </c:plotArea>
    <c:legend>
      <c:legendPos val="b"/>
      <c:overlay val="0"/>
      <c:spPr>
        <a:noFill/>
        <a:ln>
          <a:noFill/>
        </a:ln>
      </c:sp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0" sz="14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  <a:r>
              <a:rPr b="0" sz="14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rPr>
              <a:t>Fehler - Bauteilbereich</a:t>
            </a:r>
          </a:p>
        </c:rich>
      </c:tx>
      <c:overlay val="0"/>
    </c:title>
    <c:autoTitleDeleted val="0"/>
    <c:view3D>
      <c:rotX val="15"/>
      <c:rotY val="20"/>
      <c:rAngAx val="1"/>
      <c:perspective val="30"/>
    </c:view3D>
    <c:floor>
      <c:spPr>
        <a:noFill/>
        <a:ln w="9360">
          <a:noFill/>
        </a:ln>
      </c:spPr>
    </c:floor>
    <c:backWall>
      <c:spPr>
        <a:noFill/>
        <a:ln w="9360">
          <a:noFill/>
        </a:ln>
      </c:spPr>
    </c:backWall>
    <c:plotArea>
      <c:bar3DChart>
        <c:barDir val="col"/>
        <c:grouping val="standard"/>
        <c:varyColors val="0"/>
        <c:ser>
          <c:idx val="0"/>
          <c:order val="0"/>
          <c:tx>
            <c:strRef>
              <c:f>label 0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4f81bd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categories</c:f>
              <c:strCach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strCache>
            </c:strRef>
          </c:cat>
          <c:val>
            <c:numRef>
              <c:f>0</c:f>
              <c:numCache>
                <c:formatCode>General</c:formatCode>
                <c:ptCount val="10"/>
                <c:pt idx="0">
                  <c:v>1</c:v>
                </c:pt>
                <c:pt idx="1">
                  <c:v>8</c:v>
                </c:pt>
                <c:pt idx="2">
                  <c:v>1</c:v>
                </c:pt>
                <c:pt idx="3">
                  <c:v>1</c:v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</c:numCache>
            </c:numRef>
          </c:val>
        </c:ser>
        <c:ser>
          <c:idx val="1"/>
          <c:order val="1"/>
          <c:tx>
            <c:strRef>
              <c:f>label 1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c0504d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categories</c:f>
              <c:strCach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strCache>
            </c:strRef>
          </c:cat>
          <c:val>
            <c:numRef>
              <c:f>1</c:f>
              <c:numCache>
                <c:formatCode>General</c:formatCode>
                <c:ptCount val="10"/>
                <c:pt idx="0">
                  <c:v>17</c:v>
                </c:pt>
                <c:pt idx="1">
                  <c:v>5</c:v>
                </c:pt>
                <c:pt idx="2">
                  <c:v>13</c:v>
                </c:pt>
                <c:pt idx="3">
                  <c:v>27</c:v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</c:numCache>
            </c:numRef>
          </c:val>
        </c:ser>
        <c:ser>
          <c:idx val="2"/>
          <c:order val="2"/>
          <c:tx>
            <c:strRef>
              <c:f>label 2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categories</c:f>
              <c:strCach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strCache>
            </c:strRef>
          </c:cat>
          <c:val>
            <c:numRef>
              <c:f>2</c:f>
              <c:numCache>
                <c:formatCode>General</c:formatCode>
                <c:ptCount val="1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10</c:v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</c:numCache>
            </c:numRef>
          </c:val>
        </c:ser>
        <c:ser>
          <c:idx val="3"/>
          <c:order val="3"/>
          <c:tx>
            <c:strRef>
              <c:f>label 3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8064a2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categories</c:f>
              <c:strCach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strCache>
            </c:strRef>
          </c:cat>
          <c:val>
            <c:numRef>
              <c:f>3</c:f>
              <c:numCache>
                <c:formatCode>General</c:formatCode>
                <c:ptCount val="1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18</c:v>
                </c:pt>
                <c:pt idx="4">
                  <c:v>1</c:v>
                </c:pt>
                <c:pt idx="5">
                  <c:v>4</c:v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</c:numCache>
            </c:numRef>
          </c:val>
        </c:ser>
        <c:ser>
          <c:idx val="4"/>
          <c:order val="4"/>
          <c:tx>
            <c:strRef>
              <c:f>label 4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4bacc6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categories</c:f>
              <c:strCach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strCache>
            </c:strRef>
          </c:cat>
          <c:val>
            <c:numRef>
              <c:f>4</c:f>
              <c:numCache>
                <c:formatCode>General</c:formatCode>
                <c:ptCount val="10"/>
                <c:pt idx="0">
                  <c:v>4</c:v>
                </c:pt>
                <c:pt idx="1">
                  <c:v>2</c:v>
                </c:pt>
                <c:pt idx="2">
                  <c:v>5</c:v>
                </c:pt>
                <c:pt idx="3">
                  <c:v>1</c:v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</c:numCache>
            </c:numRef>
          </c:val>
        </c:ser>
        <c:gapWidth val="150"/>
        <c:shape val="box"/>
        <c:axId val="16235880"/>
        <c:axId val="17898561"/>
        <c:axId val="98043002"/>
      </c:bar3DChart>
      <c:catAx>
        <c:axId val="16235880"/>
        <c:scaling>
          <c:orientation val="minMax"/>
        </c:scaling>
        <c:delete val="0"/>
        <c:axPos val="b"/>
        <c:numFmt formatCode="DD/MM/YYYY" sourceLinked="1"/>
        <c:majorTickMark val="none"/>
        <c:minorTickMark val="none"/>
        <c:tickLblPos val="nextTo"/>
        <c:spPr>
          <a:ln w="9360">
            <a:noFill/>
          </a:ln>
        </c:spPr>
        <c:txPr>
          <a:bodyPr/>
          <a:p>
            <a:pPr>
              <a:defRPr b="0" sz="9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</a:p>
        </c:txPr>
        <c:crossAx val="17898561"/>
        <c:crosses val="autoZero"/>
        <c:auto val="1"/>
        <c:lblAlgn val="ctr"/>
        <c:lblOffset val="100"/>
      </c:catAx>
      <c:valAx>
        <c:axId val="17898561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numFmt formatCode="General" sourceLinked="0"/>
        <c:majorTickMark val="none"/>
        <c:minorTickMark val="none"/>
        <c:tickLblPos val="nextTo"/>
        <c:spPr>
          <a:ln w="9360">
            <a:noFill/>
          </a:ln>
        </c:spPr>
        <c:txPr>
          <a:bodyPr/>
          <a:p>
            <a:pPr>
              <a:defRPr b="0" sz="9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</a:p>
        </c:txPr>
        <c:crossAx val="16235880"/>
        <c:crosses val="autoZero"/>
        <c:crossBetween val="midCat"/>
      </c:valAx>
      <c:catAx>
        <c:axId val="9804300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noFill/>
          </a:ln>
        </c:spPr>
        <c:txPr>
          <a:bodyPr/>
          <a:p>
            <a:pPr>
              <a:defRPr b="0" sz="9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</a:p>
        </c:txPr>
        <c:crossAx val="17898561"/>
        <c:crosses val="autoZero"/>
        <c:auto val="1"/>
        <c:lblAlgn val="ctr"/>
        <c:lblOffset val="100"/>
      </c:catAx>
      <c:spPr>
        <a:noFill/>
        <a:ln w="9360">
          <a:noFill/>
        </a:ln>
      </c:spPr>
    </c:plotArea>
    <c:legend>
      <c:legendPos val="b"/>
      <c:overlay val="0"/>
      <c:spPr>
        <a:noFill/>
        <a:ln>
          <a:noFill/>
        </a:ln>
      </c:sp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0" sz="14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  <a:r>
              <a:rPr b="0" sz="14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rPr>
              <a:t>Werker - Bauteilbereich</a:t>
            </a:r>
          </a:p>
        </c:rich>
      </c:tx>
      <c:overlay val="0"/>
    </c:title>
    <c:autoTitleDeleted val="0"/>
    <c:view3D>
      <c:rotX val="15"/>
      <c:rotY val="20"/>
      <c:rAngAx val="1"/>
      <c:perspective val="30"/>
    </c:view3D>
    <c:floor>
      <c:spPr>
        <a:noFill/>
        <a:ln w="9360">
          <a:noFill/>
        </a:ln>
      </c:spPr>
    </c:floor>
    <c:backWall>
      <c:spPr>
        <a:noFill/>
        <a:ln w="9360">
          <a:noFill/>
        </a:ln>
      </c:spPr>
    </c:backWall>
    <c:plotArea>
      <c:bar3DChart>
        <c:barDir val="col"/>
        <c:grouping val="standard"/>
        <c:varyColors val="0"/>
        <c:ser>
          <c:idx val="0"/>
          <c:order val="0"/>
          <c:tx>
            <c:strRef>
              <c:f>label 0</c:f>
              <c:strCache>
                <c:ptCount val="1"/>
                <c:pt idx="0">
                  <c:v>0</c:v>
                </c:pt>
              </c:strCache>
            </c:strRef>
          </c:tx>
          <c:spPr>
            <a:solidFill>
              <a:srgbClr val="4f81bd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categories</c:f>
              <c:strCach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strCache>
            </c:strRef>
          </c:cat>
          <c:val>
            <c:numRef>
              <c:f>0</c:f>
              <c:numCache>
                <c:formatCode>General</c:formatCode>
                <c:ptCount val="10"/>
                <c:pt idx="0">
                  <c:v>8</c:v>
                </c:pt>
                <c:pt idx="1">
                  <c:v>2</c:v>
                </c:pt>
                <c:pt idx="2">
                  <c:v>4</c:v>
                </c:pt>
                <c:pt idx="3">
                  <c:v>29</c:v>
                </c:pt>
                <c:pt idx="4">
                  <c:v>7</c:v>
                </c:pt>
                <c:pt idx="5">
                  <c:v>2</c:v>
                </c:pt>
                <c:pt idx="6">
                  <c:v>1</c:v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</c:numCache>
            </c:numRef>
          </c:val>
        </c:ser>
        <c:ser>
          <c:idx val="1"/>
          <c:order val="1"/>
          <c:tx>
            <c:strRef>
              <c:f>label 1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c0504d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categories</c:f>
              <c:strCach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strCache>
            </c:strRef>
          </c:cat>
          <c:val>
            <c:numRef>
              <c:f>1</c:f>
              <c:numCache>
                <c:formatCode>General</c:formatCode>
                <c:ptCount val="10"/>
                <c:pt idx="0">
                  <c:v>12</c:v>
                </c:pt>
                <c:pt idx="1">
                  <c:v>5</c:v>
                </c:pt>
                <c:pt idx="2">
                  <c:v>11</c:v>
                </c:pt>
                <c:pt idx="3">
                  <c:v>28</c:v>
                </c:pt>
                <c:pt idx="4">
                  <c:v>1</c:v>
                </c:pt>
                <c:pt idx="5">
                  <c:v>3</c:v>
                </c:pt>
                <c:pt idx="6">
                  <c:v>1</c:v>
                </c:pt>
                <c:pt idx="7">
                  <c:v>3</c:v>
                </c:pt>
                <c:pt idx="8">
                  <c:v/>
                </c:pt>
                <c:pt idx="9">
                  <c:v/>
                </c:pt>
              </c:numCache>
            </c:numRef>
          </c:val>
        </c:ser>
        <c:ser>
          <c:idx val="2"/>
          <c:order val="2"/>
          <c:tx>
            <c:strRef>
              <c:f>label 2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categories</c:f>
              <c:strCach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strCache>
            </c:strRef>
          </c:cat>
          <c:val>
            <c:numRef>
              <c:f>2</c:f>
              <c:numCache>
                <c:formatCode>General</c:formatCode>
                <c:ptCount val="10"/>
                <c:pt idx="0">
                  <c:v>3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</c:numCache>
            </c:numRef>
          </c:val>
        </c:ser>
        <c:gapWidth val="150"/>
        <c:shape val="box"/>
        <c:axId val="81230965"/>
        <c:axId val="32415006"/>
        <c:axId val="6167290"/>
      </c:bar3DChart>
      <c:catAx>
        <c:axId val="81230965"/>
        <c:scaling>
          <c:orientation val="minMax"/>
        </c:scaling>
        <c:delete val="0"/>
        <c:axPos val="b"/>
        <c:numFmt formatCode="DD/MM/YYYY" sourceLinked="1"/>
        <c:majorTickMark val="none"/>
        <c:minorTickMark val="none"/>
        <c:tickLblPos val="nextTo"/>
        <c:spPr>
          <a:ln w="9360">
            <a:noFill/>
          </a:ln>
        </c:spPr>
        <c:txPr>
          <a:bodyPr/>
          <a:p>
            <a:pPr>
              <a:defRPr b="0" sz="9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</a:p>
        </c:txPr>
        <c:crossAx val="32415006"/>
        <c:crosses val="autoZero"/>
        <c:auto val="1"/>
        <c:lblAlgn val="ctr"/>
        <c:lblOffset val="100"/>
      </c:catAx>
      <c:valAx>
        <c:axId val="32415006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numFmt formatCode="General" sourceLinked="0"/>
        <c:majorTickMark val="none"/>
        <c:minorTickMark val="none"/>
        <c:tickLblPos val="nextTo"/>
        <c:spPr>
          <a:ln w="9360">
            <a:noFill/>
          </a:ln>
        </c:spPr>
        <c:txPr>
          <a:bodyPr/>
          <a:p>
            <a:pPr>
              <a:defRPr b="0" sz="9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</a:p>
        </c:txPr>
        <c:crossAx val="81230965"/>
        <c:crosses val="autoZero"/>
        <c:crossBetween val="midCat"/>
      </c:valAx>
      <c:catAx>
        <c:axId val="616729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noFill/>
          </a:ln>
        </c:spPr>
        <c:txPr>
          <a:bodyPr/>
          <a:p>
            <a:pPr>
              <a:defRPr b="0" sz="9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</a:p>
        </c:txPr>
        <c:crossAx val="32415006"/>
        <c:crosses val="autoZero"/>
        <c:auto val="1"/>
        <c:lblAlgn val="ctr"/>
        <c:lblOffset val="100"/>
      </c:catAx>
      <c:spPr>
        <a:noFill/>
        <a:ln w="9360">
          <a:noFill/>
        </a:ln>
      </c:spPr>
    </c:plotArea>
    <c:legend>
      <c:legendPos val="b"/>
      <c:overlay val="0"/>
      <c:spPr>
        <a:noFill/>
        <a:ln>
          <a:noFill/>
        </a:ln>
      </c:sp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0" sz="14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  <a:r>
              <a:rPr b="0" sz="14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rPr>
              <a:t>Nest - Bauteilbereich</a:t>
            </a:r>
          </a:p>
        </c:rich>
      </c:tx>
      <c:overlay val="0"/>
    </c:title>
    <c:autoTitleDeleted val="0"/>
    <c:view3D>
      <c:rotX val="15"/>
      <c:rotY val="20"/>
      <c:rAngAx val="1"/>
      <c:perspective val="30"/>
    </c:view3D>
    <c:floor>
      <c:spPr>
        <a:noFill/>
        <a:ln w="9360">
          <a:noFill/>
        </a:ln>
      </c:spPr>
    </c:floor>
    <c:backWall>
      <c:spPr>
        <a:noFill/>
        <a:ln w="9360">
          <a:noFill/>
        </a:ln>
      </c:spPr>
    </c:backWall>
    <c:plotArea>
      <c:bar3DChart>
        <c:barDir val="col"/>
        <c:grouping val="standard"/>
        <c:varyColors val="0"/>
        <c:ser>
          <c:idx val="0"/>
          <c:order val="0"/>
          <c:tx>
            <c:strRef>
              <c:f>label 0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4f81bd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categories</c:f>
              <c:strCach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strCache>
            </c:strRef>
          </c:cat>
          <c:val>
            <c:numRef>
              <c:f>0</c:f>
              <c:numCache>
                <c:formatCode>General</c:formatCode>
                <c:ptCount val="10"/>
                <c:pt idx="0">
                  <c:v>7</c:v>
                </c:pt>
                <c:pt idx="1">
                  <c:v>1</c:v>
                </c:pt>
                <c:pt idx="2">
                  <c:v>3</c:v>
                </c:pt>
                <c:pt idx="3">
                  <c:v>16</c:v>
                </c:pt>
                <c:pt idx="4">
                  <c:v>1</c:v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</c:numCache>
            </c:numRef>
          </c:val>
        </c:ser>
        <c:ser>
          <c:idx val="1"/>
          <c:order val="1"/>
          <c:tx>
            <c:strRef>
              <c:f>label 1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c0504d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categories</c:f>
              <c:strCach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strCache>
            </c:strRef>
          </c:cat>
          <c:val>
            <c:numRef>
              <c:f>1</c:f>
              <c:numCache>
                <c:formatCode>General</c:formatCode>
                <c:ptCount val="10"/>
                <c:pt idx="0">
                  <c:v>9</c:v>
                </c:pt>
                <c:pt idx="1">
                  <c:v>5</c:v>
                </c:pt>
                <c:pt idx="2">
                  <c:v>18</c:v>
                </c:pt>
                <c:pt idx="3">
                  <c:v>5</c:v>
                </c:pt>
                <c:pt idx="4">
                  <c:v>1</c:v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</c:numCache>
            </c:numRef>
          </c:val>
        </c:ser>
        <c:ser>
          <c:idx val="2"/>
          <c:order val="2"/>
          <c:tx>
            <c:strRef>
              <c:f>label 2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categories</c:f>
              <c:strCach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strCache>
            </c:strRef>
          </c:cat>
          <c:val>
            <c:numRef>
              <c:f>2</c:f>
              <c:numCache>
                <c:formatCode>General</c:formatCode>
                <c:ptCount val="10"/>
                <c:pt idx="0">
                  <c:v>4</c:v>
                </c:pt>
                <c:pt idx="1">
                  <c:v>3</c:v>
                </c:pt>
                <c:pt idx="2">
                  <c:v>2</c:v>
                </c:pt>
                <c:pt idx="3">
                  <c:v>10</c:v>
                </c:pt>
                <c:pt idx="4">
                  <c:v>1</c:v>
                </c:pt>
                <c:pt idx="5">
                  <c:v>2</c:v>
                </c:pt>
                <c:pt idx="6">
                  <c:v>2</c:v>
                </c:pt>
                <c:pt idx="7">
                  <c:v>4</c:v>
                </c:pt>
                <c:pt idx="8">
                  <c:v/>
                </c:pt>
                <c:pt idx="9">
                  <c:v/>
                </c:pt>
              </c:numCache>
            </c:numRef>
          </c:val>
        </c:ser>
        <c:ser>
          <c:idx val="3"/>
          <c:order val="3"/>
          <c:tx>
            <c:strRef>
              <c:f>label 3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8064a2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categories</c:f>
              <c:strCach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strCache>
            </c:strRef>
          </c:cat>
          <c:val>
            <c:numRef>
              <c:f>3</c:f>
              <c:numCache>
                <c:formatCode>General</c:formatCode>
                <c:ptCount val="10"/>
                <c:pt idx="0">
                  <c:v>3</c:v>
                </c:pt>
                <c:pt idx="1">
                  <c:v>3</c:v>
                </c:pt>
                <c:pt idx="2">
                  <c:v>5</c:v>
                </c:pt>
                <c:pt idx="3">
                  <c:v>13</c:v>
                </c:pt>
                <c:pt idx="4">
                  <c:v>2</c:v>
                </c:pt>
                <c:pt idx="5">
                  <c:v>1</c:v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</c:numCache>
            </c:numRef>
          </c:val>
        </c:ser>
        <c:gapWidth val="150"/>
        <c:shape val="box"/>
        <c:axId val="95144592"/>
        <c:axId val="53785375"/>
        <c:axId val="81171998"/>
      </c:bar3DChart>
      <c:catAx>
        <c:axId val="95144592"/>
        <c:scaling>
          <c:orientation val="minMax"/>
        </c:scaling>
        <c:delete val="0"/>
        <c:axPos val="b"/>
        <c:numFmt formatCode="DD/MM/YYYY" sourceLinked="1"/>
        <c:majorTickMark val="none"/>
        <c:minorTickMark val="none"/>
        <c:tickLblPos val="nextTo"/>
        <c:spPr>
          <a:ln w="9360">
            <a:noFill/>
          </a:ln>
        </c:spPr>
        <c:txPr>
          <a:bodyPr/>
          <a:p>
            <a:pPr>
              <a:defRPr b="0" sz="9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</a:p>
        </c:txPr>
        <c:crossAx val="53785375"/>
        <c:crosses val="autoZero"/>
        <c:auto val="1"/>
        <c:lblAlgn val="ctr"/>
        <c:lblOffset val="100"/>
      </c:catAx>
      <c:valAx>
        <c:axId val="53785375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numFmt formatCode="General" sourceLinked="0"/>
        <c:majorTickMark val="none"/>
        <c:minorTickMark val="none"/>
        <c:tickLblPos val="nextTo"/>
        <c:spPr>
          <a:ln w="9360">
            <a:noFill/>
          </a:ln>
        </c:spPr>
        <c:txPr>
          <a:bodyPr/>
          <a:p>
            <a:pPr>
              <a:defRPr b="0" sz="9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</a:p>
        </c:txPr>
        <c:crossAx val="95144592"/>
        <c:crosses val="autoZero"/>
        <c:crossBetween val="midCat"/>
      </c:valAx>
      <c:catAx>
        <c:axId val="8117199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noFill/>
          </a:ln>
        </c:spPr>
        <c:txPr>
          <a:bodyPr/>
          <a:p>
            <a:pPr>
              <a:defRPr b="0" sz="9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</a:p>
        </c:txPr>
        <c:crossAx val="53785375"/>
        <c:crosses val="autoZero"/>
        <c:auto val="1"/>
        <c:lblAlgn val="ctr"/>
        <c:lblOffset val="100"/>
      </c:catAx>
      <c:spPr>
        <a:noFill/>
        <a:ln w="9360">
          <a:noFill/>
        </a:ln>
      </c:spPr>
    </c:plotArea>
    <c:legend>
      <c:legendPos val="b"/>
      <c:overlay val="0"/>
      <c:spPr>
        <a:noFill/>
        <a:ln>
          <a:noFill/>
        </a:ln>
      </c:sp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0" sz="14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  <a:r>
              <a:rPr b="0" sz="14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rPr>
              <a:t>Fehler - Nest</a:t>
            </a:r>
          </a:p>
        </c:rich>
      </c:tx>
      <c:overlay val="0"/>
    </c:title>
    <c:autoTitleDeleted val="0"/>
    <c:view3D>
      <c:rotX val="15"/>
      <c:rotY val="20"/>
      <c:rAngAx val="1"/>
      <c:perspective val="30"/>
    </c:view3D>
    <c:floor>
      <c:spPr>
        <a:noFill/>
        <a:ln w="9360">
          <a:noFill/>
        </a:ln>
      </c:spPr>
    </c:floor>
    <c:backWall>
      <c:spPr>
        <a:noFill/>
        <a:ln w="9360">
          <a:noFill/>
        </a:ln>
      </c:spPr>
    </c:backWall>
    <c:plotArea>
      <c:bar3DChart>
        <c:barDir val="col"/>
        <c:grouping val="standard"/>
        <c:varyColors val="0"/>
        <c:ser>
          <c:idx val="0"/>
          <c:order val="0"/>
          <c:tx>
            <c:strRef>
              <c:f>label 0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4f81bd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categories</c:f>
              <c:strCach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strCache>
            </c:strRef>
          </c:cat>
          <c:val>
            <c:numRef>
              <c:f>0</c:f>
              <c:numCache>
                <c:formatCode>General</c:formatCode>
                <c:ptCount val="5"/>
                <c:pt idx="0">
                  <c:v>3</c:v>
                </c:pt>
                <c:pt idx="1">
                  <c:v>14</c:v>
                </c:pt>
                <c:pt idx="2">
                  <c:v>1</c:v>
                </c:pt>
                <c:pt idx="3">
                  <c:v>9</c:v>
                </c:pt>
                <c:pt idx="4">
                  <c:v>3</c:v>
                </c:pt>
              </c:numCache>
            </c:numRef>
          </c:val>
        </c:ser>
        <c:ser>
          <c:idx val="1"/>
          <c:order val="1"/>
          <c:tx>
            <c:strRef>
              <c:f>label 1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c0504d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categories</c:f>
              <c:strCach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strCache>
            </c:strRef>
          </c:cat>
          <c:val>
            <c:numRef>
              <c:f>1</c:f>
              <c:numCache>
                <c:formatCode>General</c:formatCode>
                <c:ptCount val="5"/>
                <c:pt idx="0">
                  <c:v>2</c:v>
                </c:pt>
                <c:pt idx="1">
                  <c:v>23</c:v>
                </c:pt>
                <c:pt idx="2">
                  <c:v>6</c:v>
                </c:pt>
                <c:pt idx="3">
                  <c:v>6</c:v>
                </c:pt>
                <c:pt idx="4">
                  <c:v>2</c:v>
                </c:pt>
              </c:numCache>
            </c:numRef>
          </c:val>
        </c:ser>
        <c:ser>
          <c:idx val="2"/>
          <c:order val="2"/>
          <c:tx>
            <c:strRef>
              <c:f>label 2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categories</c:f>
              <c:strCach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strCache>
            </c:strRef>
          </c:cat>
          <c:val>
            <c:numRef>
              <c:f>2</c:f>
              <c:numCache>
                <c:formatCode>General</c:formatCode>
                <c:ptCount val="5"/>
                <c:pt idx="0">
                  <c:v>4</c:v>
                </c:pt>
                <c:pt idx="1">
                  <c:v>10</c:v>
                </c:pt>
                <c:pt idx="2">
                  <c:v>4</c:v>
                </c:pt>
                <c:pt idx="3">
                  <c:v>7</c:v>
                </c:pt>
                <c:pt idx="4">
                  <c:v>3</c:v>
                </c:pt>
              </c:numCache>
            </c:numRef>
          </c:val>
        </c:ser>
        <c:ser>
          <c:idx val="3"/>
          <c:order val="3"/>
          <c:tx>
            <c:strRef>
              <c:f>label 3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8064a2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categories</c:f>
              <c:strCach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strCache>
            </c:strRef>
          </c:cat>
          <c:val>
            <c:numRef>
              <c:f>3</c:f>
              <c:numCache>
                <c:formatCode>General</c:formatCode>
                <c:ptCount val="5"/>
                <c:pt idx="0">
                  <c:v>2</c:v>
                </c:pt>
                <c:pt idx="1">
                  <c:v>14</c:v>
                </c:pt>
                <c:pt idx="2">
                  <c:v>2</c:v>
                </c:pt>
                <c:pt idx="3">
                  <c:v>4</c:v>
                </c:pt>
                <c:pt idx="4">
                  <c:v>5</c:v>
                </c:pt>
              </c:numCache>
            </c:numRef>
          </c:val>
        </c:ser>
        <c:gapWidth val="150"/>
        <c:shape val="box"/>
        <c:axId val="29642576"/>
        <c:axId val="51931587"/>
        <c:axId val="34007022"/>
      </c:bar3DChart>
      <c:catAx>
        <c:axId val="29642576"/>
        <c:scaling>
          <c:orientation val="minMax"/>
        </c:scaling>
        <c:delete val="0"/>
        <c:axPos val="b"/>
        <c:numFmt formatCode="DD/MM/YYYY" sourceLinked="1"/>
        <c:majorTickMark val="none"/>
        <c:minorTickMark val="none"/>
        <c:tickLblPos val="nextTo"/>
        <c:spPr>
          <a:ln w="9360">
            <a:noFill/>
          </a:ln>
        </c:spPr>
        <c:txPr>
          <a:bodyPr/>
          <a:p>
            <a:pPr>
              <a:defRPr b="0" sz="9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</a:p>
        </c:txPr>
        <c:crossAx val="51931587"/>
        <c:crosses val="autoZero"/>
        <c:auto val="1"/>
        <c:lblAlgn val="ctr"/>
        <c:lblOffset val="100"/>
      </c:catAx>
      <c:valAx>
        <c:axId val="51931587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numFmt formatCode="General" sourceLinked="0"/>
        <c:majorTickMark val="none"/>
        <c:minorTickMark val="none"/>
        <c:tickLblPos val="nextTo"/>
        <c:spPr>
          <a:ln w="9360">
            <a:noFill/>
          </a:ln>
        </c:spPr>
        <c:txPr>
          <a:bodyPr/>
          <a:p>
            <a:pPr>
              <a:defRPr b="0" sz="9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</a:p>
        </c:txPr>
        <c:crossAx val="29642576"/>
        <c:crosses val="autoZero"/>
        <c:crossBetween val="midCat"/>
      </c:valAx>
      <c:catAx>
        <c:axId val="3400702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noFill/>
          </a:ln>
        </c:spPr>
        <c:txPr>
          <a:bodyPr/>
          <a:p>
            <a:pPr>
              <a:defRPr b="0" sz="9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</a:p>
        </c:txPr>
        <c:crossAx val="51931587"/>
        <c:crosses val="autoZero"/>
        <c:auto val="1"/>
        <c:lblAlgn val="ctr"/>
        <c:lblOffset val="100"/>
      </c:catAx>
      <c:spPr>
        <a:noFill/>
        <a:ln w="9360">
          <a:noFill/>
        </a:ln>
      </c:spPr>
    </c:plotArea>
    <c:legend>
      <c:legendPos val="b"/>
      <c:overlay val="0"/>
      <c:spPr>
        <a:noFill/>
        <a:ln>
          <a:noFill/>
        </a:ln>
      </c:sp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0" sz="14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  <a:r>
              <a:rPr b="0" sz="14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rPr>
              <a:t>Werker - Bauteilbereich</a:t>
            </a:r>
          </a:p>
        </c:rich>
      </c:tx>
      <c:overlay val="0"/>
    </c:title>
    <c:autoTitleDeleted val="0"/>
    <c:view3D>
      <c:rotX val="15"/>
      <c:rotY val="20"/>
      <c:rAngAx val="1"/>
      <c:perspective val="30"/>
    </c:view3D>
    <c:floor>
      <c:spPr>
        <a:noFill/>
        <a:ln w="9360">
          <a:noFill/>
        </a:ln>
      </c:spPr>
    </c:floor>
    <c:backWall>
      <c:spPr>
        <a:noFill/>
        <a:ln w="9360">
          <a:noFill/>
        </a:ln>
      </c:spPr>
    </c:backWall>
    <c:plotArea>
      <c:bar3DChart>
        <c:barDir val="col"/>
        <c:grouping val="standard"/>
        <c:varyColors val="0"/>
        <c:ser>
          <c:idx val="0"/>
          <c:order val="0"/>
          <c:tx>
            <c:strRef>
              <c:f>Auswertebogen!$X$141:$X$141</c:f>
              <c:strCache>
                <c:ptCount val="1"/>
                <c:pt idx="0">
                  <c:v/>
                </c:pt>
              </c:strCache>
            </c:strRef>
          </c:tx>
          <c:spPr>
            <a:solidFill>
              <a:srgbClr val="4f81bd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Auswertebogen!$Y$140:$AH$140</c:f>
              <c:strCache>
                <c:ptCount val="1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</c:strCache>
            </c:strRef>
          </c:cat>
          <c:val>
            <c:numRef>
              <c:f>Auswertebogen!$Y$141:$AH$141</c:f>
              <c:numCache>
                <c:formatCode>General</c:formatCode>
                <c:ptCount val="1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</c:numCache>
            </c:numRef>
          </c:val>
        </c:ser>
        <c:ser>
          <c:idx val="1"/>
          <c:order val="1"/>
          <c:tx>
            <c:strRef>
              <c:f>Auswertebogen!$X$142:$X$142</c:f>
              <c:strCache>
                <c:ptCount val="1"/>
                <c:pt idx="0">
                  <c:v/>
                </c:pt>
              </c:strCache>
            </c:strRef>
          </c:tx>
          <c:spPr>
            <a:solidFill>
              <a:srgbClr val="c0504d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Auswertebogen!$Y$140:$AH$140</c:f>
              <c:strCache>
                <c:ptCount val="1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</c:strCache>
            </c:strRef>
          </c:cat>
          <c:val>
            <c:numRef>
              <c:f>Auswertebogen!$Y$142:$AH$142</c:f>
              <c:numCache>
                <c:formatCode>General</c:formatCode>
                <c:ptCount val="1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</c:numCache>
            </c:numRef>
          </c:val>
        </c:ser>
        <c:ser>
          <c:idx val="2"/>
          <c:order val="2"/>
          <c:tx>
            <c:strRef>
              <c:f>Auswertebogen!$X$143:$X$143</c:f>
              <c:strCache>
                <c:ptCount val="1"/>
                <c:pt idx="0">
                  <c:v/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Auswertebogen!$Y$140:$AH$140</c:f>
              <c:strCache>
                <c:ptCount val="1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</c:strCache>
            </c:strRef>
          </c:cat>
          <c:val>
            <c:numRef>
              <c:f>Auswertebogen!$Y$143:$AH$143</c:f>
              <c:numCache>
                <c:formatCode>General</c:formatCode>
                <c:ptCount val="1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</c:numCache>
            </c:numRef>
          </c:val>
        </c:ser>
        <c:gapWidth val="150"/>
        <c:shape val="box"/>
        <c:axId val="57722857"/>
        <c:axId val="73785738"/>
        <c:axId val="53831074"/>
      </c:bar3DChart>
      <c:catAx>
        <c:axId val="5772285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noFill/>
          </a:ln>
        </c:spPr>
        <c:txPr>
          <a:bodyPr/>
          <a:p>
            <a:pPr>
              <a:defRPr b="0" sz="9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</a:p>
        </c:txPr>
        <c:crossAx val="73785738"/>
        <c:crosses val="autoZero"/>
        <c:auto val="1"/>
        <c:lblAlgn val="ctr"/>
        <c:lblOffset val="100"/>
      </c:catAx>
      <c:valAx>
        <c:axId val="73785738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numFmt formatCode="General" sourceLinked="0"/>
        <c:majorTickMark val="none"/>
        <c:minorTickMark val="none"/>
        <c:tickLblPos val="nextTo"/>
        <c:spPr>
          <a:ln w="9360">
            <a:noFill/>
          </a:ln>
        </c:spPr>
        <c:txPr>
          <a:bodyPr/>
          <a:p>
            <a:pPr>
              <a:defRPr b="0" sz="9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</a:p>
        </c:txPr>
        <c:crossAx val="57722857"/>
        <c:crosses val="autoZero"/>
        <c:crossBetween val="midCat"/>
      </c:valAx>
      <c:catAx>
        <c:axId val="5383107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noFill/>
          </a:ln>
        </c:spPr>
        <c:txPr>
          <a:bodyPr/>
          <a:p>
            <a:pPr>
              <a:defRPr b="0" sz="9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</a:p>
        </c:txPr>
        <c:crossAx val="73785738"/>
        <c:crosses val="autoZero"/>
        <c:auto val="1"/>
        <c:lblAlgn val="ctr"/>
        <c:lblOffset val="100"/>
      </c:catAx>
      <c:spPr>
        <a:noFill/>
        <a:ln w="9360">
          <a:noFill/>
        </a:ln>
      </c:spPr>
    </c:plotArea>
    <c:legend>
      <c:legendPos val="b"/>
      <c:overlay val="0"/>
      <c:spPr>
        <a:noFill/>
        <a:ln>
          <a:noFill/>
        </a:ln>
      </c:sp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chart" Target="../charts/chart9.xml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chart" Target="../charts/chart10.xml"/><Relationship Id="rId2" Type="http://schemas.openxmlformats.org/officeDocument/2006/relationships/chart" Target="../charts/chart11.xml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chart" Target="../charts/chart12.xml"/><Relationship Id="rId2" Type="http://schemas.openxmlformats.org/officeDocument/2006/relationships/chart" Target="../charts/chart13.xml"/><Relationship Id="rId3" Type="http://schemas.openxmlformats.org/officeDocument/2006/relationships/chart" Target="../charts/chart14.xml"/><Relationship Id="rId4" Type="http://schemas.openxmlformats.org/officeDocument/2006/relationships/chart" Target="../charts/chart15.xml"/><Relationship Id="rId5" Type="http://schemas.openxmlformats.org/officeDocument/2006/relationships/chart" Target="../charts/chart16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212760</xdr:colOff>
      <xdr:row>118</xdr:row>
      <xdr:rowOff>0</xdr:rowOff>
    </xdr:from>
    <xdr:to>
      <xdr:col>19</xdr:col>
      <xdr:colOff>815040</xdr:colOff>
      <xdr:row>118</xdr:row>
      <xdr:rowOff>360</xdr:rowOff>
    </xdr:to>
    <xdr:pic>
      <xdr:nvPicPr>
        <xdr:cNvPr id="0" name="Grafik 1" descr=""/>
        <xdr:cNvPicPr/>
      </xdr:nvPicPr>
      <xdr:blipFill>
        <a:blip r:embed="rId1"/>
        <a:stretch/>
      </xdr:blipFill>
      <xdr:spPr>
        <a:xfrm>
          <a:off x="5565600" y="361800"/>
          <a:ext cx="7669800" cy="3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1248120</xdr:colOff>
      <xdr:row>0</xdr:row>
      <xdr:rowOff>47520</xdr:rowOff>
    </xdr:from>
    <xdr:to>
      <xdr:col>1</xdr:col>
      <xdr:colOff>1389600</xdr:colOff>
      <xdr:row>0</xdr:row>
      <xdr:rowOff>274680</xdr:rowOff>
    </xdr:to>
    <xdr:sp>
      <xdr:nvSpPr>
        <xdr:cNvPr id="1" name="CustomShape 1"/>
        <xdr:cNvSpPr/>
      </xdr:nvSpPr>
      <xdr:spPr>
        <a:xfrm>
          <a:off x="3895920" y="47520"/>
          <a:ext cx="141480" cy="227160"/>
        </a:xfrm>
        <a:prstGeom prst="upArrow">
          <a:avLst>
            <a:gd name="adj1" fmla="val 50000"/>
            <a:gd name="adj2" fmla="val 50000"/>
          </a:avLst>
        </a:prstGeom>
        <a:solidFill>
          <a:srgbClr val="ffffff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oneCell">
    <xdr:from>
      <xdr:col>35</xdr:col>
      <xdr:colOff>216360</xdr:colOff>
      <xdr:row>130</xdr:row>
      <xdr:rowOff>25920</xdr:rowOff>
    </xdr:from>
    <xdr:to>
      <xdr:col>42</xdr:col>
      <xdr:colOff>519480</xdr:colOff>
      <xdr:row>137</xdr:row>
      <xdr:rowOff>240480</xdr:rowOff>
    </xdr:to>
    <xdr:graphicFrame>
      <xdr:nvGraphicFramePr>
        <xdr:cNvPr id="2" name="Diagramm 9"/>
        <xdr:cNvGraphicFramePr/>
      </xdr:nvGraphicFramePr>
      <xdr:xfrm>
        <a:off x="27695880" y="4190040"/>
        <a:ext cx="5970600" cy="24325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35</xdr:col>
      <xdr:colOff>228600</xdr:colOff>
      <xdr:row>143</xdr:row>
      <xdr:rowOff>101520</xdr:rowOff>
    </xdr:from>
    <xdr:to>
      <xdr:col>42</xdr:col>
      <xdr:colOff>532440</xdr:colOff>
      <xdr:row>150</xdr:row>
      <xdr:rowOff>23760</xdr:rowOff>
    </xdr:to>
    <xdr:graphicFrame>
      <xdr:nvGraphicFramePr>
        <xdr:cNvPr id="3" name="Diagramm 10"/>
        <xdr:cNvGraphicFramePr/>
      </xdr:nvGraphicFramePr>
      <xdr:xfrm>
        <a:off x="28565280" y="24121440"/>
        <a:ext cx="5971320" cy="1060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35</xdr:col>
      <xdr:colOff>216000</xdr:colOff>
      <xdr:row>150</xdr:row>
      <xdr:rowOff>76320</xdr:rowOff>
    </xdr:from>
    <xdr:to>
      <xdr:col>42</xdr:col>
      <xdr:colOff>519840</xdr:colOff>
      <xdr:row>157</xdr:row>
      <xdr:rowOff>151560</xdr:rowOff>
    </xdr:to>
    <xdr:graphicFrame>
      <xdr:nvGraphicFramePr>
        <xdr:cNvPr id="4" name="Diagramm 11"/>
        <xdr:cNvGraphicFramePr/>
      </xdr:nvGraphicFramePr>
      <xdr:xfrm>
        <a:off x="28552680" y="25234200"/>
        <a:ext cx="5971320" cy="1213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17</xdr:col>
      <xdr:colOff>410760</xdr:colOff>
      <xdr:row>8</xdr:row>
      <xdr:rowOff>92880</xdr:rowOff>
    </xdr:from>
    <xdr:to>
      <xdr:col>24</xdr:col>
      <xdr:colOff>551880</xdr:colOff>
      <xdr:row>26</xdr:row>
      <xdr:rowOff>32400</xdr:rowOff>
    </xdr:to>
    <xdr:graphicFrame>
      <xdr:nvGraphicFramePr>
        <xdr:cNvPr id="5" name="Diagramm 9"/>
        <xdr:cNvGraphicFramePr/>
      </xdr:nvGraphicFramePr>
      <xdr:xfrm>
        <a:off x="14174280" y="1668600"/>
        <a:ext cx="5808600" cy="31993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17</xdr:col>
      <xdr:colOff>423360</xdr:colOff>
      <xdr:row>16</xdr:row>
      <xdr:rowOff>57600</xdr:rowOff>
    </xdr:from>
    <xdr:to>
      <xdr:col>24</xdr:col>
      <xdr:colOff>564120</xdr:colOff>
      <xdr:row>23</xdr:row>
      <xdr:rowOff>36000</xdr:rowOff>
    </xdr:to>
    <xdr:graphicFrame>
      <xdr:nvGraphicFramePr>
        <xdr:cNvPr id="6" name="Diagramm 10"/>
        <xdr:cNvGraphicFramePr/>
      </xdr:nvGraphicFramePr>
      <xdr:xfrm>
        <a:off x="14186880" y="3140280"/>
        <a:ext cx="5808240" cy="120528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17</xdr:col>
      <xdr:colOff>410760</xdr:colOff>
      <xdr:row>23</xdr:row>
      <xdr:rowOff>66240</xdr:rowOff>
    </xdr:from>
    <xdr:to>
      <xdr:col>24</xdr:col>
      <xdr:colOff>551880</xdr:colOff>
      <xdr:row>30</xdr:row>
      <xdr:rowOff>130320</xdr:rowOff>
    </xdr:to>
    <xdr:graphicFrame>
      <xdr:nvGraphicFramePr>
        <xdr:cNvPr id="7" name="Diagramm 11"/>
        <xdr:cNvGraphicFramePr/>
      </xdr:nvGraphicFramePr>
      <xdr:xfrm>
        <a:off x="14174280" y="4375800"/>
        <a:ext cx="5808600" cy="12909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12</xdr:col>
      <xdr:colOff>87120</xdr:colOff>
      <xdr:row>31</xdr:row>
      <xdr:rowOff>3240</xdr:rowOff>
    </xdr:from>
    <xdr:to>
      <xdr:col>19</xdr:col>
      <xdr:colOff>227520</xdr:colOff>
      <xdr:row>51</xdr:row>
      <xdr:rowOff>136800</xdr:rowOff>
    </xdr:to>
    <xdr:graphicFrame>
      <xdr:nvGraphicFramePr>
        <xdr:cNvPr id="8" name="Diagramm 12"/>
        <xdr:cNvGraphicFramePr/>
      </xdr:nvGraphicFramePr>
      <xdr:xfrm>
        <a:off x="9802440" y="5715000"/>
        <a:ext cx="5807880" cy="3473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17</xdr:col>
      <xdr:colOff>598320</xdr:colOff>
      <xdr:row>20</xdr:row>
      <xdr:rowOff>154080</xdr:rowOff>
    </xdr:from>
    <xdr:to>
      <xdr:col>25</xdr:col>
      <xdr:colOff>67320</xdr:colOff>
      <xdr:row>33</xdr:row>
      <xdr:rowOff>16560</xdr:rowOff>
    </xdr:to>
    <xdr:graphicFrame>
      <xdr:nvGraphicFramePr>
        <xdr:cNvPr id="9" name="Diagramm 10"/>
        <xdr:cNvGraphicFramePr/>
      </xdr:nvGraphicFramePr>
      <xdr:xfrm>
        <a:off x="14361840" y="3938040"/>
        <a:ext cx="5945760" cy="21405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R65536"/>
  <sheetViews>
    <sheetView windowProtection="true" showFormulas="false" showGridLines="true" showRowColHeaders="true" showZeros="true" rightToLeft="false" tabSelected="true" showOutlineSymbols="true" defaultGridColor="true" view="normal" topLeftCell="A1" colorId="64" zoomScale="65" zoomScaleNormal="65" zoomScalePageLayoutView="100" workbookViewId="0">
      <pane xSplit="0" ySplit="2" topLeftCell="A149" activePane="bottomLeft" state="frozen"/>
      <selection pane="topLeft" activeCell="A1" activeCellId="0" sqref="A1"/>
      <selection pane="bottomLeft" activeCell="A1" activeCellId="0" sqref="A1"/>
    </sheetView>
  </sheetViews>
  <sheetFormatPr defaultRowHeight="15"/>
  <cols>
    <col collapsed="false" hidden="false" max="1" min="1" style="0" width="29.7773279352227"/>
    <col collapsed="false" hidden="false" max="2" min="2" style="0" width="28.7085020242915"/>
    <col collapsed="false" hidden="false" max="3" min="3" style="0" width="1.71255060728745"/>
    <col collapsed="false" hidden="false" max="4" min="4" style="0" width="11.0323886639676"/>
    <col collapsed="false" hidden="false" max="5" min="5" style="0" width="9.10526315789474"/>
    <col collapsed="false" hidden="false" max="6" min="6" style="0" width="13.9271255060729"/>
    <col collapsed="false" hidden="false" max="7" min="7" style="0" width="9.10526315789474"/>
    <col collapsed="false" hidden="false" max="8" min="8" style="0" width="11.5708502024291"/>
    <col collapsed="false" hidden="false" max="9" min="9" style="0" width="9.10526315789474"/>
    <col collapsed="false" hidden="false" max="10" min="10" style="0" width="5.89068825910931"/>
    <col collapsed="false" hidden="true" max="17" min="11" style="0" width="0"/>
    <col collapsed="false" hidden="false" max="18" min="18" style="0" width="8.35627530364373"/>
    <col collapsed="false" hidden="false" max="19" min="19" style="0" width="1.39271255060729"/>
    <col collapsed="false" hidden="false" max="20" min="20" style="1" width="26.5668016194332"/>
    <col collapsed="false" hidden="false" max="22" min="21" style="0" width="9.10526315789474"/>
    <col collapsed="false" hidden="false" max="23" min="23" style="0" width="15.3198380566802"/>
    <col collapsed="false" hidden="false" max="1025" min="24" style="0" width="9.10526315789474"/>
  </cols>
  <sheetData>
    <row r="1" customFormat="false" ht="28.5" hidden="false" customHeight="true" outlineLevel="0" collapsed="false">
      <c r="A1" s="2" t="s">
        <v>0</v>
      </c>
      <c r="B1" s="3" t="s">
        <v>1</v>
      </c>
      <c r="C1" s="3" t="s">
        <v>2</v>
      </c>
      <c r="D1" s="3"/>
      <c r="E1" s="3" t="s">
        <v>3</v>
      </c>
      <c r="F1" s="3"/>
      <c r="G1" s="3" t="s">
        <v>4</v>
      </c>
      <c r="H1" s="3"/>
      <c r="I1" s="3" t="s">
        <v>5</v>
      </c>
      <c r="J1" s="3"/>
      <c r="K1" s="3" t="s">
        <v>6</v>
      </c>
      <c r="L1" s="3"/>
      <c r="M1" s="3"/>
      <c r="N1" s="3"/>
      <c r="O1" s="3"/>
      <c r="P1" s="3"/>
      <c r="Q1" s="3"/>
      <c r="R1" s="3"/>
      <c r="S1" s="3"/>
      <c r="T1" s="4" t="s">
        <v>5</v>
      </c>
      <c r="V1" s="5"/>
    </row>
    <row r="2" customFormat="false" ht="24.95" hidden="true" customHeight="true" outlineLevel="0" collapsed="false">
      <c r="A2" s="6" t="n">
        <v>2</v>
      </c>
      <c r="B2" s="7" t="n">
        <v>1</v>
      </c>
      <c r="C2" s="8" t="n">
        <v>3</v>
      </c>
      <c r="D2" s="8"/>
      <c r="E2" s="8" t="n">
        <v>4</v>
      </c>
      <c r="F2" s="8"/>
      <c r="G2" s="8" t="n">
        <v>2</v>
      </c>
      <c r="H2" s="8"/>
      <c r="I2" s="8"/>
      <c r="J2" s="8"/>
      <c r="K2" s="9"/>
      <c r="L2" s="9"/>
      <c r="M2" s="9"/>
      <c r="N2" s="9"/>
      <c r="O2" s="9"/>
      <c r="P2" s="9"/>
      <c r="Q2" s="9"/>
      <c r="R2" s="9"/>
      <c r="S2" s="9"/>
      <c r="T2" s="10" t="n">
        <v>42298</v>
      </c>
    </row>
    <row r="3" customFormat="false" ht="24.95" hidden="true" customHeight="true" outlineLevel="0" collapsed="false">
      <c r="A3" s="6" t="n">
        <v>2</v>
      </c>
      <c r="B3" s="7" t="n">
        <v>1</v>
      </c>
      <c r="C3" s="8" t="n">
        <v>3</v>
      </c>
      <c r="D3" s="8"/>
      <c r="E3" s="8" t="n">
        <v>1</v>
      </c>
      <c r="F3" s="8"/>
      <c r="G3" s="8" t="n">
        <v>1</v>
      </c>
      <c r="H3" s="8"/>
      <c r="I3" s="8"/>
      <c r="J3" s="8"/>
      <c r="K3" s="11"/>
      <c r="L3" s="11"/>
      <c r="M3" s="11"/>
      <c r="N3" s="11"/>
      <c r="O3" s="11"/>
      <c r="P3" s="11"/>
      <c r="Q3" s="11"/>
      <c r="R3" s="11"/>
      <c r="S3" s="11"/>
      <c r="T3" s="10" t="n">
        <v>42298</v>
      </c>
    </row>
    <row r="4" customFormat="false" ht="24.95" hidden="true" customHeight="true" outlineLevel="0" collapsed="false">
      <c r="A4" s="6" t="n">
        <v>2</v>
      </c>
      <c r="B4" s="7" t="n">
        <v>1</v>
      </c>
      <c r="C4" s="8" t="n">
        <v>1</v>
      </c>
      <c r="D4" s="8"/>
      <c r="E4" s="8" t="n">
        <v>4</v>
      </c>
      <c r="F4" s="8"/>
      <c r="G4" s="8" t="n">
        <v>1</v>
      </c>
      <c r="H4" s="8"/>
      <c r="I4" s="8"/>
      <c r="J4" s="8"/>
      <c r="K4" s="11"/>
      <c r="L4" s="11"/>
      <c r="M4" s="11"/>
      <c r="N4" s="11"/>
      <c r="O4" s="11"/>
      <c r="P4" s="11"/>
      <c r="Q4" s="11"/>
      <c r="R4" s="11"/>
      <c r="S4" s="11"/>
      <c r="T4" s="10" t="n">
        <v>42298</v>
      </c>
    </row>
    <row r="5" customFormat="false" ht="24.95" hidden="true" customHeight="true" outlineLevel="0" collapsed="false">
      <c r="A5" s="6" t="n">
        <v>2</v>
      </c>
      <c r="B5" s="7" t="n">
        <v>2</v>
      </c>
      <c r="C5" s="8" t="n">
        <v>3</v>
      </c>
      <c r="D5" s="8"/>
      <c r="E5" s="8" t="n">
        <v>4</v>
      </c>
      <c r="F5" s="8"/>
      <c r="G5" s="8" t="n">
        <v>1</v>
      </c>
      <c r="H5" s="8"/>
      <c r="I5" s="8"/>
      <c r="J5" s="8"/>
      <c r="K5" s="11"/>
      <c r="L5" s="11"/>
      <c r="M5" s="11"/>
      <c r="N5" s="11"/>
      <c r="O5" s="11"/>
      <c r="P5" s="11"/>
      <c r="Q5" s="11"/>
      <c r="R5" s="11"/>
      <c r="S5" s="11"/>
      <c r="T5" s="12" t="n">
        <v>42299</v>
      </c>
    </row>
    <row r="6" customFormat="false" ht="24.95" hidden="true" customHeight="true" outlineLevel="0" collapsed="false">
      <c r="A6" s="7" t="n">
        <v>2</v>
      </c>
      <c r="B6" s="7" t="n">
        <v>4</v>
      </c>
      <c r="C6" s="8" t="n">
        <v>1</v>
      </c>
      <c r="D6" s="8"/>
      <c r="E6" s="8" t="n">
        <v>2</v>
      </c>
      <c r="F6" s="8"/>
      <c r="G6" s="8" t="n">
        <v>1</v>
      </c>
      <c r="H6" s="8"/>
      <c r="I6" s="8"/>
      <c r="J6" s="8"/>
      <c r="K6" s="11"/>
      <c r="L6" s="11"/>
      <c r="M6" s="11"/>
      <c r="N6" s="11"/>
      <c r="O6" s="11"/>
      <c r="P6" s="11"/>
      <c r="Q6" s="11"/>
      <c r="R6" s="11"/>
      <c r="S6" s="11"/>
      <c r="T6" s="12" t="n">
        <v>42299</v>
      </c>
    </row>
    <row r="7" customFormat="false" ht="24.95" hidden="true" customHeight="true" outlineLevel="0" collapsed="false">
      <c r="A7" s="13" t="n">
        <v>2</v>
      </c>
      <c r="B7" s="13" t="n">
        <v>1</v>
      </c>
      <c r="C7" s="8" t="n">
        <v>1</v>
      </c>
      <c r="D7" s="8"/>
      <c r="E7" s="8" t="n">
        <v>4</v>
      </c>
      <c r="F7" s="8"/>
      <c r="G7" s="8" t="n">
        <v>1</v>
      </c>
      <c r="H7" s="8"/>
      <c r="I7" s="8"/>
      <c r="J7" s="8"/>
      <c r="K7" s="11"/>
      <c r="L7" s="11"/>
      <c r="M7" s="11"/>
      <c r="N7" s="11"/>
      <c r="O7" s="11"/>
      <c r="P7" s="11"/>
      <c r="Q7" s="11"/>
      <c r="R7" s="11"/>
      <c r="S7" s="11"/>
      <c r="T7" s="12" t="n">
        <v>42299</v>
      </c>
    </row>
    <row r="8" customFormat="false" ht="24.95" hidden="true" customHeight="true" outlineLevel="0" collapsed="false">
      <c r="A8" s="13" t="n">
        <v>2</v>
      </c>
      <c r="B8" s="13" t="n">
        <v>1</v>
      </c>
      <c r="C8" s="8" t="n">
        <v>5</v>
      </c>
      <c r="D8" s="8"/>
      <c r="E8" s="8" t="n">
        <v>4</v>
      </c>
      <c r="F8" s="8"/>
      <c r="G8" s="8" t="n">
        <v>1</v>
      </c>
      <c r="H8" s="8"/>
      <c r="I8" s="8"/>
      <c r="J8" s="8"/>
      <c r="K8" s="11"/>
      <c r="L8" s="11"/>
      <c r="M8" s="11"/>
      <c r="N8" s="11"/>
      <c r="O8" s="11"/>
      <c r="P8" s="11"/>
      <c r="Q8" s="11"/>
      <c r="R8" s="11"/>
      <c r="S8" s="11"/>
      <c r="T8" s="12" t="n">
        <v>42299</v>
      </c>
    </row>
    <row r="9" customFormat="false" ht="24.95" hidden="true" customHeight="true" outlineLevel="0" collapsed="false">
      <c r="A9" s="13" t="n">
        <v>2</v>
      </c>
      <c r="B9" s="13" t="n">
        <v>2</v>
      </c>
      <c r="C9" s="8" t="n">
        <v>5</v>
      </c>
      <c r="D9" s="8"/>
      <c r="E9" s="8" t="n">
        <v>2</v>
      </c>
      <c r="F9" s="8"/>
      <c r="G9" s="8" t="n">
        <v>1</v>
      </c>
      <c r="H9" s="8"/>
      <c r="I9" s="8"/>
      <c r="J9" s="8"/>
      <c r="K9" s="11"/>
      <c r="L9" s="11"/>
      <c r="M9" s="11"/>
      <c r="N9" s="11"/>
      <c r="O9" s="11"/>
      <c r="P9" s="11"/>
      <c r="Q9" s="11"/>
      <c r="R9" s="11"/>
      <c r="S9" s="11"/>
      <c r="T9" s="12" t="n">
        <v>42299</v>
      </c>
    </row>
    <row r="10" customFormat="false" ht="24.95" hidden="true" customHeight="true" outlineLevel="0" collapsed="false">
      <c r="A10" s="13" t="n">
        <v>2</v>
      </c>
      <c r="B10" s="13" t="n">
        <v>4</v>
      </c>
      <c r="C10" s="8" t="n">
        <v>3</v>
      </c>
      <c r="D10" s="8"/>
      <c r="E10" s="8" t="n">
        <v>2</v>
      </c>
      <c r="F10" s="8"/>
      <c r="G10" s="8" t="n">
        <v>1</v>
      </c>
      <c r="H10" s="8"/>
      <c r="I10" s="8"/>
      <c r="J10" s="8"/>
      <c r="K10" s="11"/>
      <c r="L10" s="11"/>
      <c r="M10" s="11"/>
      <c r="N10" s="11"/>
      <c r="O10" s="11"/>
      <c r="P10" s="11"/>
      <c r="Q10" s="11"/>
      <c r="R10" s="11"/>
      <c r="S10" s="11"/>
      <c r="T10" s="12" t="n">
        <v>42300</v>
      </c>
    </row>
    <row r="11" customFormat="false" ht="24.95" hidden="true" customHeight="true" outlineLevel="0" collapsed="false">
      <c r="A11" s="13" t="n">
        <v>2</v>
      </c>
      <c r="B11" s="13" t="n">
        <v>1</v>
      </c>
      <c r="C11" s="8" t="n">
        <v>5</v>
      </c>
      <c r="D11" s="8"/>
      <c r="E11" s="14" t="n">
        <v>4</v>
      </c>
      <c r="F11" s="14"/>
      <c r="G11" s="8" t="n">
        <v>2</v>
      </c>
      <c r="H11" s="8"/>
      <c r="I11" s="8"/>
      <c r="J11" s="8"/>
      <c r="K11" s="11"/>
      <c r="L11" s="11"/>
      <c r="M11" s="11"/>
      <c r="N11" s="11"/>
      <c r="O11" s="11"/>
      <c r="P11" s="11"/>
      <c r="Q11" s="11"/>
      <c r="R11" s="11"/>
      <c r="S11" s="11"/>
      <c r="T11" s="12" t="n">
        <v>42300</v>
      </c>
    </row>
    <row r="12" customFormat="false" ht="24.95" hidden="true" customHeight="true" outlineLevel="0" collapsed="false">
      <c r="A12" s="13" t="n">
        <v>2</v>
      </c>
      <c r="B12" s="13" t="n">
        <v>9</v>
      </c>
      <c r="C12" s="8" t="n">
        <v>8</v>
      </c>
      <c r="D12" s="8"/>
      <c r="E12" s="14" t="n">
        <v>4</v>
      </c>
      <c r="F12" s="14"/>
      <c r="G12" s="8" t="n">
        <v>1</v>
      </c>
      <c r="H12" s="8"/>
      <c r="I12" s="8"/>
      <c r="J12" s="8"/>
      <c r="K12" s="11"/>
      <c r="L12" s="11"/>
      <c r="M12" s="11"/>
      <c r="N12" s="11"/>
      <c r="O12" s="11"/>
      <c r="P12" s="11"/>
      <c r="Q12" s="11"/>
      <c r="R12" s="11"/>
      <c r="S12" s="11"/>
      <c r="T12" s="12" t="n">
        <v>42301</v>
      </c>
    </row>
    <row r="13" customFormat="false" ht="24.95" hidden="true" customHeight="true" outlineLevel="0" collapsed="false">
      <c r="A13" s="13" t="n">
        <v>2</v>
      </c>
      <c r="B13" s="13" t="n">
        <v>9</v>
      </c>
      <c r="C13" s="8" t="n">
        <v>8</v>
      </c>
      <c r="D13" s="8"/>
      <c r="E13" s="14" t="n">
        <v>1</v>
      </c>
      <c r="F13" s="14"/>
      <c r="G13" s="8" t="n">
        <v>1</v>
      </c>
      <c r="H13" s="8"/>
      <c r="I13" s="8"/>
      <c r="J13" s="8"/>
      <c r="K13" s="11"/>
      <c r="L13" s="11"/>
      <c r="M13" s="11"/>
      <c r="N13" s="11"/>
      <c r="O13" s="11"/>
      <c r="P13" s="11"/>
      <c r="Q13" s="11"/>
      <c r="R13" s="11"/>
      <c r="S13" s="11"/>
      <c r="T13" s="12" t="n">
        <v>42301</v>
      </c>
    </row>
    <row r="14" customFormat="false" ht="24.95" hidden="true" customHeight="true" outlineLevel="0" collapsed="false">
      <c r="A14" s="7" t="n">
        <v>3</v>
      </c>
      <c r="B14" s="7" t="n">
        <v>5</v>
      </c>
      <c r="C14" s="8" t="n">
        <v>5</v>
      </c>
      <c r="D14" s="8"/>
      <c r="E14" s="8" t="n">
        <v>2</v>
      </c>
      <c r="F14" s="8"/>
      <c r="G14" s="8" t="n">
        <v>1</v>
      </c>
      <c r="H14" s="8"/>
      <c r="I14" s="8"/>
      <c r="J14" s="8"/>
      <c r="K14" s="11"/>
      <c r="L14" s="11"/>
      <c r="M14" s="11"/>
      <c r="N14" s="11"/>
      <c r="O14" s="11"/>
      <c r="P14" s="11"/>
      <c r="Q14" s="11"/>
      <c r="R14" s="11"/>
      <c r="S14" s="11"/>
      <c r="T14" s="12" t="n">
        <v>42301</v>
      </c>
    </row>
    <row r="15" customFormat="false" ht="24.95" hidden="true" customHeight="true" outlineLevel="0" collapsed="false">
      <c r="A15" s="13" t="n">
        <v>2</v>
      </c>
      <c r="B15" s="13" t="n">
        <v>1</v>
      </c>
      <c r="C15" s="8" t="n">
        <v>5</v>
      </c>
      <c r="D15" s="8"/>
      <c r="E15" s="14" t="n">
        <v>4</v>
      </c>
      <c r="F15" s="14"/>
      <c r="G15" s="8" t="n">
        <v>1</v>
      </c>
      <c r="H15" s="8"/>
      <c r="I15" s="8"/>
      <c r="J15" s="8"/>
      <c r="K15" s="11"/>
      <c r="L15" s="11"/>
      <c r="M15" s="11"/>
      <c r="N15" s="11"/>
      <c r="O15" s="11"/>
      <c r="P15" s="11"/>
      <c r="Q15" s="11"/>
      <c r="R15" s="11"/>
      <c r="S15" s="11"/>
      <c r="T15" s="12" t="n">
        <v>42301</v>
      </c>
    </row>
    <row r="16" customFormat="false" ht="24.95" hidden="true" customHeight="true" outlineLevel="0" collapsed="false">
      <c r="A16" s="13" t="n">
        <v>2</v>
      </c>
      <c r="B16" s="13" t="n">
        <v>1</v>
      </c>
      <c r="C16" s="8" t="n">
        <v>5</v>
      </c>
      <c r="D16" s="8"/>
      <c r="E16" s="8" t="n">
        <v>4</v>
      </c>
      <c r="F16" s="8"/>
      <c r="G16" s="8" t="n">
        <v>3</v>
      </c>
      <c r="H16" s="8"/>
      <c r="I16" s="8"/>
      <c r="J16" s="8"/>
      <c r="K16" s="11"/>
      <c r="L16" s="11"/>
      <c r="M16" s="11"/>
      <c r="N16" s="11"/>
      <c r="O16" s="11"/>
      <c r="P16" s="11"/>
      <c r="Q16" s="11"/>
      <c r="R16" s="11"/>
      <c r="S16" s="11"/>
      <c r="T16" s="12" t="n">
        <v>42304</v>
      </c>
    </row>
    <row r="17" customFormat="false" ht="24.95" hidden="true" customHeight="true" outlineLevel="0" collapsed="false">
      <c r="A17" s="13" t="n">
        <v>2</v>
      </c>
      <c r="B17" s="13" t="n">
        <v>9</v>
      </c>
      <c r="C17" s="8" t="n">
        <v>5</v>
      </c>
      <c r="D17" s="8"/>
      <c r="E17" s="14" t="n">
        <v>1</v>
      </c>
      <c r="F17" s="14"/>
      <c r="G17" s="8" t="n">
        <v>1</v>
      </c>
      <c r="H17" s="8"/>
      <c r="I17" s="8"/>
      <c r="J17" s="8"/>
      <c r="K17" s="11"/>
      <c r="L17" s="11"/>
      <c r="M17" s="11"/>
      <c r="N17" s="11"/>
      <c r="O17" s="11"/>
      <c r="P17" s="11"/>
      <c r="Q17" s="11"/>
      <c r="R17" s="11"/>
      <c r="S17" s="11"/>
      <c r="T17" s="12" t="n">
        <v>42304</v>
      </c>
    </row>
    <row r="18" customFormat="false" ht="24.95" hidden="true" customHeight="true" outlineLevel="0" collapsed="false">
      <c r="A18" s="13" t="n">
        <v>2</v>
      </c>
      <c r="B18" s="13" t="n">
        <v>1</v>
      </c>
      <c r="C18" s="8" t="n">
        <v>1</v>
      </c>
      <c r="D18" s="8"/>
      <c r="E18" s="14" t="n">
        <v>4</v>
      </c>
      <c r="F18" s="14"/>
      <c r="G18" s="8" t="n">
        <v>1</v>
      </c>
      <c r="H18" s="8"/>
      <c r="I18" s="8"/>
      <c r="J18" s="8"/>
      <c r="K18" s="11"/>
      <c r="L18" s="11"/>
      <c r="M18" s="11"/>
      <c r="N18" s="11"/>
      <c r="O18" s="11"/>
      <c r="P18" s="11"/>
      <c r="Q18" s="11"/>
      <c r="R18" s="11"/>
      <c r="S18" s="11"/>
      <c r="T18" s="12" t="n">
        <v>42305</v>
      </c>
    </row>
    <row r="19" customFormat="false" ht="24.95" hidden="true" customHeight="true" outlineLevel="0" collapsed="false">
      <c r="A19" s="13" t="n">
        <v>2</v>
      </c>
      <c r="B19" s="13" t="n">
        <v>4</v>
      </c>
      <c r="C19" s="8" t="n">
        <v>1</v>
      </c>
      <c r="D19" s="8"/>
      <c r="E19" s="14" t="n">
        <v>3</v>
      </c>
      <c r="F19" s="14"/>
      <c r="G19" s="8" t="n">
        <v>1</v>
      </c>
      <c r="H19" s="8"/>
      <c r="I19" s="8"/>
      <c r="J19" s="8"/>
      <c r="K19" s="11"/>
      <c r="L19" s="11"/>
      <c r="M19" s="11"/>
      <c r="N19" s="11"/>
      <c r="O19" s="11"/>
      <c r="P19" s="11"/>
      <c r="Q19" s="11"/>
      <c r="R19" s="11"/>
      <c r="S19" s="11"/>
      <c r="T19" s="12" t="n">
        <v>42305</v>
      </c>
    </row>
    <row r="20" customFormat="false" ht="24.95" hidden="true" customHeight="true" outlineLevel="0" collapsed="false">
      <c r="A20" s="13" t="n">
        <v>2</v>
      </c>
      <c r="B20" s="7" t="n">
        <v>1</v>
      </c>
      <c r="C20" s="8" t="n">
        <v>1</v>
      </c>
      <c r="D20" s="8"/>
      <c r="E20" s="8" t="n">
        <v>3</v>
      </c>
      <c r="F20" s="8"/>
      <c r="G20" s="8" t="n">
        <v>1</v>
      </c>
      <c r="H20" s="8"/>
      <c r="I20" s="8"/>
      <c r="J20" s="8"/>
      <c r="K20" s="11"/>
      <c r="L20" s="11"/>
      <c r="M20" s="11"/>
      <c r="N20" s="11"/>
      <c r="O20" s="11"/>
      <c r="P20" s="11"/>
      <c r="Q20" s="11"/>
      <c r="R20" s="11"/>
      <c r="S20" s="11"/>
      <c r="T20" s="12" t="n">
        <v>42305</v>
      </c>
    </row>
    <row r="21" customFormat="false" ht="24.95" hidden="true" customHeight="true" outlineLevel="0" collapsed="false">
      <c r="A21" s="13" t="n">
        <v>2</v>
      </c>
      <c r="B21" s="13" t="n">
        <v>1</v>
      </c>
      <c r="C21" s="8" t="n">
        <v>1</v>
      </c>
      <c r="D21" s="8"/>
      <c r="E21" s="14" t="n">
        <v>2</v>
      </c>
      <c r="F21" s="14"/>
      <c r="G21" s="8" t="n">
        <v>1</v>
      </c>
      <c r="H21" s="8"/>
      <c r="I21" s="8"/>
      <c r="J21" s="8"/>
      <c r="K21" s="11"/>
      <c r="L21" s="11"/>
      <c r="M21" s="11"/>
      <c r="N21" s="11"/>
      <c r="O21" s="11"/>
      <c r="P21" s="11"/>
      <c r="Q21" s="11"/>
      <c r="R21" s="11"/>
      <c r="S21" s="11"/>
      <c r="T21" s="12" t="n">
        <v>42305</v>
      </c>
    </row>
    <row r="22" customFormat="false" ht="24.95" hidden="true" customHeight="true" outlineLevel="0" collapsed="false">
      <c r="A22" s="13" t="n">
        <v>2</v>
      </c>
      <c r="B22" s="13" t="n">
        <v>2</v>
      </c>
      <c r="C22" s="8" t="n">
        <v>2</v>
      </c>
      <c r="D22" s="8"/>
      <c r="E22" s="8" t="n">
        <v>2</v>
      </c>
      <c r="F22" s="8"/>
      <c r="G22" s="8" t="n">
        <v>1</v>
      </c>
      <c r="H22" s="8"/>
      <c r="I22" s="8"/>
      <c r="J22" s="8"/>
      <c r="K22" s="11"/>
      <c r="L22" s="11"/>
      <c r="M22" s="11"/>
      <c r="N22" s="11"/>
      <c r="O22" s="11"/>
      <c r="P22" s="11"/>
      <c r="Q22" s="11"/>
      <c r="R22" s="11"/>
      <c r="S22" s="11"/>
      <c r="T22" s="12" t="n">
        <v>42305</v>
      </c>
    </row>
    <row r="23" customFormat="false" ht="24.95" hidden="true" customHeight="true" outlineLevel="0" collapsed="false">
      <c r="A23" s="13" t="n">
        <v>2</v>
      </c>
      <c r="B23" s="13" t="n">
        <v>1</v>
      </c>
      <c r="C23" s="8" t="n">
        <v>5</v>
      </c>
      <c r="D23" s="8"/>
      <c r="E23" s="14" t="n">
        <v>4</v>
      </c>
      <c r="F23" s="14"/>
      <c r="G23" s="8" t="n">
        <v>1</v>
      </c>
      <c r="H23" s="8"/>
      <c r="I23" s="8"/>
      <c r="J23" s="8"/>
      <c r="K23" s="11"/>
      <c r="L23" s="11"/>
      <c r="M23" s="11"/>
      <c r="N23" s="11"/>
      <c r="O23" s="11"/>
      <c r="P23" s="11"/>
      <c r="Q23" s="11"/>
      <c r="R23" s="11"/>
      <c r="S23" s="11"/>
      <c r="T23" s="12" t="n">
        <v>42305</v>
      </c>
    </row>
    <row r="24" customFormat="false" ht="24.95" hidden="true" customHeight="true" outlineLevel="0" collapsed="false">
      <c r="A24" s="13" t="n">
        <v>2</v>
      </c>
      <c r="B24" s="13" t="n">
        <v>5</v>
      </c>
      <c r="C24" s="8" t="n">
        <v>5</v>
      </c>
      <c r="D24" s="8"/>
      <c r="E24" s="14" t="n">
        <v>4</v>
      </c>
      <c r="F24" s="14"/>
      <c r="G24" s="8" t="n">
        <v>1</v>
      </c>
      <c r="H24" s="8"/>
      <c r="I24" s="8"/>
      <c r="J24" s="8"/>
      <c r="K24" s="11"/>
      <c r="L24" s="11"/>
      <c r="M24" s="11"/>
      <c r="N24" s="11"/>
      <c r="O24" s="11"/>
      <c r="P24" s="11"/>
      <c r="Q24" s="11"/>
      <c r="R24" s="11"/>
      <c r="S24" s="11"/>
      <c r="T24" s="12" t="n">
        <v>42305</v>
      </c>
    </row>
    <row r="25" customFormat="false" ht="24.95" hidden="true" customHeight="true" outlineLevel="0" collapsed="false">
      <c r="A25" s="13" t="n">
        <v>2</v>
      </c>
      <c r="B25" s="13" t="n">
        <v>1</v>
      </c>
      <c r="C25" s="8" t="n">
        <v>5</v>
      </c>
      <c r="D25" s="8"/>
      <c r="E25" s="14" t="n">
        <v>3</v>
      </c>
      <c r="F25" s="14"/>
      <c r="G25" s="8" t="n">
        <v>1</v>
      </c>
      <c r="H25" s="8"/>
      <c r="I25" s="8"/>
      <c r="J25" s="8"/>
      <c r="K25" s="11"/>
      <c r="L25" s="11"/>
      <c r="M25" s="11"/>
      <c r="N25" s="11"/>
      <c r="O25" s="11"/>
      <c r="P25" s="11"/>
      <c r="Q25" s="11"/>
      <c r="R25" s="11"/>
      <c r="S25" s="11"/>
      <c r="T25" s="12" t="n">
        <v>42305</v>
      </c>
    </row>
    <row r="26" customFormat="false" ht="24.95" hidden="true" customHeight="true" outlineLevel="0" collapsed="false">
      <c r="A26" s="13" t="n">
        <v>2</v>
      </c>
      <c r="B26" s="7" t="n">
        <v>2</v>
      </c>
      <c r="C26" s="8" t="n">
        <v>5</v>
      </c>
      <c r="D26" s="8"/>
      <c r="E26" s="8" t="n">
        <v>4</v>
      </c>
      <c r="F26" s="8"/>
      <c r="G26" s="8" t="n">
        <v>1</v>
      </c>
      <c r="H26" s="8"/>
      <c r="I26" s="8"/>
      <c r="J26" s="8"/>
      <c r="K26" s="11"/>
      <c r="L26" s="11"/>
      <c r="M26" s="11"/>
      <c r="N26" s="11"/>
      <c r="O26" s="11"/>
      <c r="P26" s="11"/>
      <c r="Q26" s="11"/>
      <c r="R26" s="11"/>
      <c r="S26" s="11"/>
      <c r="T26" s="12" t="n">
        <v>42305</v>
      </c>
    </row>
    <row r="27" customFormat="false" ht="24.95" hidden="true" customHeight="true" outlineLevel="0" collapsed="false">
      <c r="A27" s="13" t="n">
        <v>2</v>
      </c>
      <c r="B27" s="13" t="n">
        <v>2</v>
      </c>
      <c r="C27" s="8" t="n">
        <v>1</v>
      </c>
      <c r="D27" s="8"/>
      <c r="E27" s="14" t="n">
        <v>1</v>
      </c>
      <c r="F27" s="14"/>
      <c r="G27" s="8" t="n">
        <v>3</v>
      </c>
      <c r="H27" s="8"/>
      <c r="I27" s="8"/>
      <c r="J27" s="8"/>
      <c r="K27" s="11"/>
      <c r="L27" s="11"/>
      <c r="M27" s="11"/>
      <c r="N27" s="11"/>
      <c r="O27" s="11"/>
      <c r="P27" s="11"/>
      <c r="Q27" s="11"/>
      <c r="R27" s="11"/>
      <c r="S27" s="11"/>
      <c r="T27" s="12" t="n">
        <v>42306</v>
      </c>
    </row>
    <row r="28" customFormat="false" ht="24.95" hidden="true" customHeight="true" outlineLevel="0" collapsed="false">
      <c r="A28" s="13" t="n">
        <v>2</v>
      </c>
      <c r="B28" s="13" t="n">
        <v>1</v>
      </c>
      <c r="C28" s="8" t="n">
        <v>1</v>
      </c>
      <c r="D28" s="8"/>
      <c r="E28" s="14" t="n">
        <v>1</v>
      </c>
      <c r="F28" s="14"/>
      <c r="G28" s="8" t="n">
        <v>2</v>
      </c>
      <c r="H28" s="8"/>
      <c r="I28" s="8"/>
      <c r="J28" s="8"/>
      <c r="K28" s="11"/>
      <c r="L28" s="11"/>
      <c r="M28" s="11"/>
      <c r="N28" s="11"/>
      <c r="O28" s="11"/>
      <c r="P28" s="11"/>
      <c r="Q28" s="11"/>
      <c r="R28" s="11"/>
      <c r="S28" s="11"/>
      <c r="T28" s="12" t="n">
        <v>42306</v>
      </c>
    </row>
    <row r="29" customFormat="false" ht="24.95" hidden="true" customHeight="true" outlineLevel="0" collapsed="false">
      <c r="A29" s="13" t="n">
        <v>2</v>
      </c>
      <c r="B29" s="13" t="n">
        <v>2</v>
      </c>
      <c r="C29" s="8" t="n">
        <v>2</v>
      </c>
      <c r="D29" s="8"/>
      <c r="E29" s="14" t="n">
        <v>4</v>
      </c>
      <c r="F29" s="14"/>
      <c r="G29" s="8" t="n">
        <v>1</v>
      </c>
      <c r="H29" s="8"/>
      <c r="I29" s="8"/>
      <c r="J29" s="8"/>
      <c r="K29" s="11"/>
      <c r="L29" s="11"/>
      <c r="M29" s="11"/>
      <c r="N29" s="11"/>
      <c r="O29" s="11"/>
      <c r="P29" s="11"/>
      <c r="Q29" s="11"/>
      <c r="R29" s="11"/>
      <c r="S29" s="11"/>
      <c r="T29" s="12" t="n">
        <v>42306</v>
      </c>
    </row>
    <row r="30" customFormat="false" ht="24.95" hidden="true" customHeight="true" outlineLevel="0" collapsed="false">
      <c r="A30" s="7" t="n">
        <v>2</v>
      </c>
      <c r="B30" s="7" t="n">
        <v>1</v>
      </c>
      <c r="C30" s="8" t="n">
        <v>5</v>
      </c>
      <c r="D30" s="8"/>
      <c r="E30" s="8" t="n">
        <v>4</v>
      </c>
      <c r="F30" s="8"/>
      <c r="G30" s="8" t="n">
        <v>1</v>
      </c>
      <c r="H30" s="8"/>
      <c r="I30" s="8"/>
      <c r="J30" s="8"/>
      <c r="K30" s="11"/>
      <c r="L30" s="11"/>
      <c r="M30" s="11"/>
      <c r="N30" s="11"/>
      <c r="O30" s="11"/>
      <c r="P30" s="11"/>
      <c r="Q30" s="11"/>
      <c r="R30" s="11"/>
      <c r="S30" s="11"/>
      <c r="T30" s="12" t="n">
        <v>42306</v>
      </c>
    </row>
    <row r="31" customFormat="false" ht="24.95" hidden="true" customHeight="true" outlineLevel="0" collapsed="false">
      <c r="A31" s="13" t="n">
        <v>2</v>
      </c>
      <c r="B31" s="13" t="n">
        <v>1</v>
      </c>
      <c r="C31" s="8" t="n">
        <v>2</v>
      </c>
      <c r="D31" s="8"/>
      <c r="E31" s="14" t="n">
        <v>3</v>
      </c>
      <c r="F31" s="14"/>
      <c r="G31" s="8" t="n">
        <v>1</v>
      </c>
      <c r="H31" s="8"/>
      <c r="I31" s="8"/>
      <c r="J31" s="8"/>
      <c r="K31" s="11"/>
      <c r="L31" s="11"/>
      <c r="M31" s="11"/>
      <c r="N31" s="11"/>
      <c r="O31" s="11"/>
      <c r="P31" s="11"/>
      <c r="Q31" s="11"/>
      <c r="R31" s="11"/>
      <c r="S31" s="11"/>
      <c r="T31" s="12" t="n">
        <v>42307</v>
      </c>
    </row>
    <row r="32" customFormat="false" ht="24.95" hidden="true" customHeight="true" outlineLevel="0" collapsed="false">
      <c r="A32" s="13" t="n">
        <v>2</v>
      </c>
      <c r="B32" s="13" t="n">
        <v>2</v>
      </c>
      <c r="C32" s="8" t="n">
        <v>5</v>
      </c>
      <c r="D32" s="8"/>
      <c r="E32" s="8" t="n">
        <v>3</v>
      </c>
      <c r="F32" s="8"/>
      <c r="G32" s="8" t="n">
        <v>1</v>
      </c>
      <c r="H32" s="8"/>
      <c r="I32" s="8"/>
      <c r="J32" s="8"/>
      <c r="K32" s="11"/>
      <c r="L32" s="11"/>
      <c r="M32" s="11"/>
      <c r="N32" s="11"/>
      <c r="O32" s="11"/>
      <c r="P32" s="11"/>
      <c r="Q32" s="11"/>
      <c r="R32" s="11"/>
      <c r="S32" s="11"/>
      <c r="T32" s="12" t="n">
        <v>42307</v>
      </c>
    </row>
    <row r="33" customFormat="false" ht="24.95" hidden="true" customHeight="true" outlineLevel="0" collapsed="false">
      <c r="A33" s="13" t="n">
        <v>2</v>
      </c>
      <c r="B33" s="13" t="n">
        <v>1</v>
      </c>
      <c r="C33" s="8" t="n">
        <v>8</v>
      </c>
      <c r="D33" s="8"/>
      <c r="E33" s="14" t="n">
        <v>4</v>
      </c>
      <c r="F33" s="14"/>
      <c r="G33" s="8" t="n">
        <v>1</v>
      </c>
      <c r="H33" s="8"/>
      <c r="I33" s="8"/>
      <c r="J33" s="8"/>
      <c r="K33" s="11"/>
      <c r="L33" s="11"/>
      <c r="M33" s="11"/>
      <c r="N33" s="11"/>
      <c r="O33" s="11"/>
      <c r="P33" s="11"/>
      <c r="Q33" s="11"/>
      <c r="R33" s="11"/>
      <c r="S33" s="11"/>
      <c r="T33" s="12" t="n">
        <v>42310</v>
      </c>
    </row>
    <row r="34" customFormat="false" ht="24.95" hidden="true" customHeight="true" outlineLevel="0" collapsed="false">
      <c r="A34" s="13" t="n">
        <v>2</v>
      </c>
      <c r="B34" s="13" t="n">
        <v>1</v>
      </c>
      <c r="C34" s="8" t="n">
        <v>5</v>
      </c>
      <c r="D34" s="8"/>
      <c r="E34" s="14" t="n">
        <v>3</v>
      </c>
      <c r="F34" s="14"/>
      <c r="G34" s="8" t="n">
        <v>3</v>
      </c>
      <c r="H34" s="8"/>
      <c r="I34" s="8"/>
      <c r="J34" s="8"/>
      <c r="K34" s="11"/>
      <c r="L34" s="11"/>
      <c r="M34" s="11"/>
      <c r="N34" s="11"/>
      <c r="O34" s="11"/>
      <c r="P34" s="11"/>
      <c r="Q34" s="11"/>
      <c r="R34" s="11"/>
      <c r="S34" s="11"/>
      <c r="T34" s="12" t="n">
        <v>42310</v>
      </c>
    </row>
    <row r="35" customFormat="false" ht="24.95" hidden="true" customHeight="true" outlineLevel="0" collapsed="false">
      <c r="A35" s="13" t="n">
        <v>2</v>
      </c>
      <c r="B35" s="13" t="n">
        <v>9</v>
      </c>
      <c r="C35" s="8" t="n">
        <v>5</v>
      </c>
      <c r="D35" s="8"/>
      <c r="E35" s="14" t="n">
        <v>3</v>
      </c>
      <c r="F35" s="14"/>
      <c r="G35" s="8" t="n">
        <v>2</v>
      </c>
      <c r="H35" s="8"/>
      <c r="I35" s="8"/>
      <c r="J35" s="8"/>
      <c r="K35" s="11"/>
      <c r="L35" s="11"/>
      <c r="M35" s="11"/>
      <c r="N35" s="11"/>
      <c r="O35" s="11"/>
      <c r="P35" s="11"/>
      <c r="Q35" s="11"/>
      <c r="R35" s="11"/>
      <c r="S35" s="11"/>
      <c r="T35" s="12" t="n">
        <v>42310</v>
      </c>
    </row>
    <row r="36" customFormat="false" ht="24.95" hidden="true" customHeight="true" outlineLevel="0" collapsed="false">
      <c r="A36" s="7" t="n">
        <v>2</v>
      </c>
      <c r="B36" s="7" t="n">
        <v>1</v>
      </c>
      <c r="C36" s="8" t="n">
        <v>2</v>
      </c>
      <c r="D36" s="8"/>
      <c r="E36" s="8" t="n">
        <v>3</v>
      </c>
      <c r="F36" s="8"/>
      <c r="G36" s="8" t="n">
        <v>1</v>
      </c>
      <c r="H36" s="8"/>
      <c r="I36" s="8"/>
      <c r="J36" s="8"/>
      <c r="K36" s="11"/>
      <c r="L36" s="11"/>
      <c r="M36" s="11"/>
      <c r="N36" s="11"/>
      <c r="O36" s="11"/>
      <c r="P36" s="11"/>
      <c r="Q36" s="11"/>
      <c r="R36" s="11"/>
      <c r="S36" s="11"/>
      <c r="T36" s="12" t="n">
        <v>42311</v>
      </c>
    </row>
    <row r="37" customFormat="false" ht="24.95" hidden="true" customHeight="true" outlineLevel="0" collapsed="false">
      <c r="A37" s="13" t="n">
        <v>2</v>
      </c>
      <c r="B37" s="13" t="n">
        <v>2</v>
      </c>
      <c r="C37" s="8" t="n">
        <v>8</v>
      </c>
      <c r="D37" s="8"/>
      <c r="E37" s="14" t="n">
        <v>1</v>
      </c>
      <c r="F37" s="14"/>
      <c r="G37" s="8" t="n">
        <v>1</v>
      </c>
      <c r="H37" s="8"/>
      <c r="I37" s="8"/>
      <c r="J37" s="8"/>
      <c r="K37" s="11"/>
      <c r="L37" s="11"/>
      <c r="M37" s="11"/>
      <c r="N37" s="11"/>
      <c r="O37" s="11"/>
      <c r="P37" s="11"/>
      <c r="Q37" s="11"/>
      <c r="R37" s="11"/>
      <c r="S37" s="11"/>
      <c r="T37" s="12" t="n">
        <v>42311</v>
      </c>
    </row>
    <row r="38" customFormat="false" ht="24.95" hidden="true" customHeight="true" outlineLevel="0" collapsed="false">
      <c r="A38" s="13" t="n">
        <v>2</v>
      </c>
      <c r="B38" s="13" t="n">
        <v>1</v>
      </c>
      <c r="C38" s="8" t="n">
        <v>5</v>
      </c>
      <c r="D38" s="8"/>
      <c r="E38" s="14" t="n">
        <v>4</v>
      </c>
      <c r="F38" s="14"/>
      <c r="G38" s="8" t="n">
        <v>2</v>
      </c>
      <c r="H38" s="8"/>
      <c r="I38" s="8"/>
      <c r="J38" s="8"/>
      <c r="K38" s="11"/>
      <c r="L38" s="11"/>
      <c r="M38" s="11"/>
      <c r="N38" s="11"/>
      <c r="O38" s="11"/>
      <c r="P38" s="11"/>
      <c r="Q38" s="11"/>
      <c r="R38" s="11"/>
      <c r="S38" s="11"/>
      <c r="T38" s="12" t="n">
        <v>42311</v>
      </c>
    </row>
    <row r="39" customFormat="false" ht="24.95" hidden="true" customHeight="true" outlineLevel="0" collapsed="false">
      <c r="A39" s="13" t="n">
        <v>2</v>
      </c>
      <c r="B39" s="13" t="n">
        <v>2</v>
      </c>
      <c r="C39" s="8" t="n">
        <v>3</v>
      </c>
      <c r="D39" s="8"/>
      <c r="E39" s="14" t="n">
        <v>1</v>
      </c>
      <c r="F39" s="14"/>
      <c r="G39" s="8" t="n">
        <v>1</v>
      </c>
      <c r="H39" s="8"/>
      <c r="I39" s="8"/>
      <c r="J39" s="8"/>
      <c r="K39" s="11"/>
      <c r="L39" s="11"/>
      <c r="M39" s="11"/>
      <c r="N39" s="11"/>
      <c r="O39" s="11"/>
      <c r="P39" s="11"/>
      <c r="Q39" s="11"/>
      <c r="R39" s="11"/>
      <c r="S39" s="11"/>
      <c r="T39" s="12" t="n">
        <v>42312</v>
      </c>
    </row>
    <row r="40" customFormat="false" ht="24.95" hidden="true" customHeight="true" outlineLevel="0" collapsed="false">
      <c r="A40" s="7" t="n">
        <v>2</v>
      </c>
      <c r="B40" s="7" t="n">
        <v>9</v>
      </c>
      <c r="C40" s="8" t="n">
        <v>5</v>
      </c>
      <c r="D40" s="8"/>
      <c r="E40" s="8" t="n">
        <v>4</v>
      </c>
      <c r="F40" s="8"/>
      <c r="G40" s="8" t="n">
        <v>2</v>
      </c>
      <c r="H40" s="8"/>
      <c r="I40" s="8"/>
      <c r="J40" s="8"/>
      <c r="K40" s="11"/>
      <c r="L40" s="11"/>
      <c r="M40" s="11"/>
      <c r="N40" s="11"/>
      <c r="O40" s="11"/>
      <c r="P40" s="11"/>
      <c r="Q40" s="11"/>
      <c r="R40" s="11"/>
      <c r="S40" s="11"/>
      <c r="T40" s="12" t="n">
        <v>42312</v>
      </c>
    </row>
    <row r="41" customFormat="false" ht="24.95" hidden="true" customHeight="true" outlineLevel="0" collapsed="false">
      <c r="A41" s="13" t="n">
        <v>2</v>
      </c>
      <c r="B41" s="13" t="n">
        <v>3</v>
      </c>
      <c r="C41" s="8" t="n">
        <v>3</v>
      </c>
      <c r="D41" s="8"/>
      <c r="E41" s="14" t="n">
        <v>4</v>
      </c>
      <c r="F41" s="14"/>
      <c r="G41" s="8" t="n">
        <v>1</v>
      </c>
      <c r="H41" s="8"/>
      <c r="I41" s="8"/>
      <c r="J41" s="8"/>
      <c r="K41" s="11"/>
      <c r="L41" s="11"/>
      <c r="M41" s="11"/>
      <c r="N41" s="11"/>
      <c r="O41" s="11"/>
      <c r="P41" s="11"/>
      <c r="Q41" s="11"/>
      <c r="R41" s="11"/>
      <c r="S41" s="11"/>
      <c r="T41" s="12" t="n">
        <v>42313</v>
      </c>
    </row>
    <row r="42" customFormat="false" ht="24.95" hidden="true" customHeight="true" outlineLevel="0" collapsed="false">
      <c r="A42" s="13" t="n">
        <v>5</v>
      </c>
      <c r="B42" s="13" t="n">
        <v>1</v>
      </c>
      <c r="C42" s="8" t="n">
        <v>3</v>
      </c>
      <c r="D42" s="8"/>
      <c r="E42" s="8" t="n">
        <v>4</v>
      </c>
      <c r="F42" s="8"/>
      <c r="G42" s="8" t="n">
        <v>1</v>
      </c>
      <c r="H42" s="8"/>
      <c r="I42" s="8"/>
      <c r="J42" s="8"/>
      <c r="K42" s="11"/>
      <c r="L42" s="11"/>
      <c r="M42" s="11"/>
      <c r="N42" s="11"/>
      <c r="O42" s="11"/>
      <c r="P42" s="11"/>
      <c r="Q42" s="11"/>
      <c r="R42" s="11"/>
      <c r="S42" s="11"/>
      <c r="T42" s="12" t="n">
        <v>42314</v>
      </c>
    </row>
    <row r="43" customFormat="false" ht="24.95" hidden="true" customHeight="true" outlineLevel="0" collapsed="false">
      <c r="A43" s="13" t="n">
        <v>2</v>
      </c>
      <c r="B43" s="13" t="n">
        <v>4</v>
      </c>
      <c r="C43" s="8" t="n">
        <v>0</v>
      </c>
      <c r="D43" s="8"/>
      <c r="E43" s="14" t="n">
        <v>2</v>
      </c>
      <c r="F43" s="14"/>
      <c r="G43" s="8" t="n">
        <v>1</v>
      </c>
      <c r="H43" s="8"/>
      <c r="I43" s="8"/>
      <c r="J43" s="8"/>
      <c r="K43" s="11"/>
      <c r="L43" s="11"/>
      <c r="M43" s="11"/>
      <c r="N43" s="11"/>
      <c r="O43" s="11"/>
      <c r="P43" s="11"/>
      <c r="Q43" s="11"/>
      <c r="R43" s="11"/>
      <c r="S43" s="11"/>
      <c r="T43" s="12" t="n">
        <v>42318</v>
      </c>
    </row>
    <row r="44" customFormat="false" ht="24.95" hidden="true" customHeight="true" outlineLevel="0" collapsed="false">
      <c r="A44" s="13" t="n">
        <v>5</v>
      </c>
      <c r="B44" s="13" t="n">
        <v>3</v>
      </c>
      <c r="C44" s="8" t="n">
        <v>3</v>
      </c>
      <c r="D44" s="8"/>
      <c r="E44" s="14" t="n">
        <v>4</v>
      </c>
      <c r="F44" s="14"/>
      <c r="G44" s="8" t="n">
        <v>1</v>
      </c>
      <c r="H44" s="8"/>
      <c r="I44" s="8"/>
      <c r="J44" s="8"/>
      <c r="K44" s="11"/>
      <c r="L44" s="11"/>
      <c r="M44" s="11"/>
      <c r="N44" s="11"/>
      <c r="O44" s="11"/>
      <c r="P44" s="11"/>
      <c r="Q44" s="11"/>
      <c r="R44" s="11"/>
      <c r="S44" s="11"/>
      <c r="T44" s="12" t="n">
        <v>42318</v>
      </c>
    </row>
    <row r="45" customFormat="false" ht="24.95" hidden="true" customHeight="true" outlineLevel="0" collapsed="false">
      <c r="A45" s="13" t="n">
        <v>2</v>
      </c>
      <c r="B45" s="13" t="n">
        <v>3</v>
      </c>
      <c r="C45" s="8" t="n">
        <v>0</v>
      </c>
      <c r="D45" s="8"/>
      <c r="E45" s="14" t="n">
        <v>2</v>
      </c>
      <c r="F45" s="14"/>
      <c r="G45" s="8" t="n">
        <v>1</v>
      </c>
      <c r="H45" s="8"/>
      <c r="I45" s="8"/>
      <c r="J45" s="8"/>
      <c r="K45" s="11"/>
      <c r="L45" s="11"/>
      <c r="M45" s="11"/>
      <c r="N45" s="11"/>
      <c r="O45" s="11"/>
      <c r="P45" s="11"/>
      <c r="Q45" s="11"/>
      <c r="R45" s="11"/>
      <c r="S45" s="11"/>
      <c r="T45" s="12" t="n">
        <v>42318</v>
      </c>
    </row>
    <row r="46" customFormat="false" ht="24.95" hidden="true" customHeight="true" outlineLevel="0" collapsed="false">
      <c r="A46" s="7" t="n">
        <v>2</v>
      </c>
      <c r="B46" s="7" t="n">
        <v>4</v>
      </c>
      <c r="C46" s="8" t="n">
        <v>6</v>
      </c>
      <c r="D46" s="8"/>
      <c r="E46" s="8" t="n">
        <v>2</v>
      </c>
      <c r="F46" s="8"/>
      <c r="G46" s="8" t="n">
        <v>1</v>
      </c>
      <c r="H46" s="8"/>
      <c r="I46" s="8"/>
      <c r="J46" s="8"/>
      <c r="K46" s="11"/>
      <c r="L46" s="11"/>
      <c r="M46" s="11"/>
      <c r="N46" s="11"/>
      <c r="O46" s="11"/>
      <c r="P46" s="11"/>
      <c r="Q46" s="11"/>
      <c r="R46" s="11"/>
      <c r="S46" s="11"/>
      <c r="T46" s="12" t="n">
        <v>42319</v>
      </c>
    </row>
    <row r="47" customFormat="false" ht="24.95" hidden="true" customHeight="true" outlineLevel="0" collapsed="false">
      <c r="A47" s="13" t="n">
        <v>2</v>
      </c>
      <c r="B47" s="13" t="n">
        <v>1</v>
      </c>
      <c r="C47" s="8" t="n">
        <v>0</v>
      </c>
      <c r="D47" s="8"/>
      <c r="E47" s="14" t="n">
        <v>2</v>
      </c>
      <c r="F47" s="14"/>
      <c r="G47" s="8" t="n">
        <v>1</v>
      </c>
      <c r="H47" s="8"/>
      <c r="I47" s="8"/>
      <c r="J47" s="8"/>
      <c r="K47" s="11"/>
      <c r="L47" s="11"/>
      <c r="M47" s="11"/>
      <c r="N47" s="11"/>
      <c r="O47" s="11"/>
      <c r="P47" s="11"/>
      <c r="Q47" s="11"/>
      <c r="R47" s="11"/>
      <c r="S47" s="11"/>
      <c r="T47" s="12" t="n">
        <v>42319</v>
      </c>
    </row>
    <row r="48" customFormat="false" ht="24.95" hidden="true" customHeight="true" outlineLevel="0" collapsed="false">
      <c r="A48" s="13" t="n">
        <v>2</v>
      </c>
      <c r="B48" s="13" t="n">
        <v>3</v>
      </c>
      <c r="C48" s="8" t="n">
        <v>0</v>
      </c>
      <c r="D48" s="8"/>
      <c r="E48" s="14" t="n">
        <v>4</v>
      </c>
      <c r="F48" s="14"/>
      <c r="G48" s="8" t="n">
        <v>1</v>
      </c>
      <c r="H48" s="8"/>
      <c r="I48" s="8"/>
      <c r="J48" s="8"/>
      <c r="K48" s="11"/>
      <c r="L48" s="11"/>
      <c r="M48" s="11"/>
      <c r="N48" s="11"/>
      <c r="O48" s="11"/>
      <c r="P48" s="11"/>
      <c r="Q48" s="11"/>
      <c r="R48" s="11"/>
      <c r="S48" s="11"/>
      <c r="T48" s="12" t="n">
        <v>42319</v>
      </c>
    </row>
    <row r="49" customFormat="false" ht="24.95" hidden="true" customHeight="true" outlineLevel="0" collapsed="false">
      <c r="A49" s="13" t="n">
        <v>2</v>
      </c>
      <c r="B49" s="13" t="n">
        <v>3</v>
      </c>
      <c r="C49" s="8" t="n">
        <v>3</v>
      </c>
      <c r="D49" s="8"/>
      <c r="E49" s="14" t="n">
        <v>3</v>
      </c>
      <c r="F49" s="14"/>
      <c r="G49" s="8" t="n">
        <v>1</v>
      </c>
      <c r="H49" s="8"/>
      <c r="I49" s="8"/>
      <c r="J49" s="8"/>
      <c r="K49" s="11"/>
      <c r="L49" s="11"/>
      <c r="M49" s="11"/>
      <c r="N49" s="11"/>
      <c r="O49" s="11"/>
      <c r="P49" s="11"/>
      <c r="Q49" s="11"/>
      <c r="R49" s="11"/>
      <c r="S49" s="11"/>
      <c r="T49" s="12" t="n">
        <v>42319</v>
      </c>
    </row>
    <row r="50" customFormat="false" ht="24.95" hidden="true" customHeight="true" outlineLevel="0" collapsed="false">
      <c r="A50" s="7" t="n">
        <v>2</v>
      </c>
      <c r="B50" s="7" t="n">
        <v>1</v>
      </c>
      <c r="C50" s="8" t="n">
        <v>3</v>
      </c>
      <c r="D50" s="8"/>
      <c r="E50" s="8" t="n">
        <v>4</v>
      </c>
      <c r="F50" s="8"/>
      <c r="G50" s="8" t="n">
        <v>1</v>
      </c>
      <c r="H50" s="8"/>
      <c r="I50" s="8"/>
      <c r="J50" s="8"/>
      <c r="K50" s="11"/>
      <c r="L50" s="11"/>
      <c r="M50" s="11"/>
      <c r="N50" s="11"/>
      <c r="O50" s="11"/>
      <c r="P50" s="11"/>
      <c r="Q50" s="11"/>
      <c r="R50" s="11"/>
      <c r="S50" s="11"/>
      <c r="T50" s="12" t="n">
        <v>42319</v>
      </c>
    </row>
    <row r="51" customFormat="false" ht="24.95" hidden="true" customHeight="true" outlineLevel="0" collapsed="false">
      <c r="A51" s="13" t="n">
        <v>2</v>
      </c>
      <c r="B51" s="13" t="n">
        <v>1</v>
      </c>
      <c r="C51" s="8" t="n">
        <v>5</v>
      </c>
      <c r="D51" s="8"/>
      <c r="E51" s="14" t="n">
        <v>3</v>
      </c>
      <c r="F51" s="14"/>
      <c r="G51" s="8" t="n">
        <v>1</v>
      </c>
      <c r="H51" s="8"/>
      <c r="I51" s="8"/>
      <c r="J51" s="8"/>
      <c r="K51" s="11"/>
      <c r="L51" s="11"/>
      <c r="M51" s="11"/>
      <c r="N51" s="11"/>
      <c r="O51" s="11"/>
      <c r="P51" s="11"/>
      <c r="Q51" s="11"/>
      <c r="R51" s="11"/>
      <c r="S51" s="11"/>
      <c r="T51" s="12" t="n">
        <v>42319</v>
      </c>
    </row>
    <row r="52" customFormat="false" ht="24.95" hidden="true" customHeight="true" outlineLevel="0" collapsed="false">
      <c r="A52" s="13" t="n">
        <v>5</v>
      </c>
      <c r="B52" s="13" t="n">
        <v>3</v>
      </c>
      <c r="C52" s="8" t="n">
        <v>0</v>
      </c>
      <c r="D52" s="8"/>
      <c r="E52" s="8" t="n">
        <v>1</v>
      </c>
      <c r="F52" s="8"/>
      <c r="G52" s="8" t="n">
        <v>1</v>
      </c>
      <c r="H52" s="8"/>
      <c r="I52" s="8"/>
      <c r="J52" s="8"/>
      <c r="K52" s="11"/>
      <c r="L52" s="11"/>
      <c r="M52" s="11"/>
      <c r="N52" s="11"/>
      <c r="O52" s="11"/>
      <c r="P52" s="11"/>
      <c r="Q52" s="11"/>
      <c r="R52" s="11"/>
      <c r="S52" s="11"/>
      <c r="T52" s="12" t="n">
        <v>42320</v>
      </c>
    </row>
    <row r="53" customFormat="false" ht="24.95" hidden="true" customHeight="true" outlineLevel="0" collapsed="false">
      <c r="A53" s="13" t="n">
        <v>5</v>
      </c>
      <c r="B53" s="13" t="n">
        <v>3</v>
      </c>
      <c r="C53" s="8" t="n">
        <v>0</v>
      </c>
      <c r="D53" s="8"/>
      <c r="E53" s="14" t="n">
        <v>1</v>
      </c>
      <c r="F53" s="14"/>
      <c r="G53" s="8" t="n">
        <v>1</v>
      </c>
      <c r="H53" s="8"/>
      <c r="I53" s="8"/>
      <c r="J53" s="8"/>
      <c r="K53" s="11"/>
      <c r="L53" s="11"/>
      <c r="M53" s="11"/>
      <c r="N53" s="11"/>
      <c r="O53" s="11"/>
      <c r="P53" s="11"/>
      <c r="Q53" s="11"/>
      <c r="R53" s="11"/>
      <c r="S53" s="11"/>
      <c r="T53" s="12" t="n">
        <v>42320</v>
      </c>
    </row>
    <row r="54" customFormat="false" ht="24.95" hidden="true" customHeight="true" outlineLevel="0" collapsed="false">
      <c r="A54" s="13" t="n">
        <v>2</v>
      </c>
      <c r="B54" s="13" t="n">
        <v>1</v>
      </c>
      <c r="C54" s="8" t="n">
        <v>3</v>
      </c>
      <c r="D54" s="8"/>
      <c r="E54" s="14" t="n">
        <v>4</v>
      </c>
      <c r="F54" s="14"/>
      <c r="G54" s="8" t="n">
        <v>1</v>
      </c>
      <c r="H54" s="8"/>
      <c r="I54" s="8"/>
      <c r="J54" s="8"/>
      <c r="K54" s="11"/>
      <c r="L54" s="11"/>
      <c r="M54" s="11"/>
      <c r="N54" s="11"/>
      <c r="O54" s="11"/>
      <c r="P54" s="11"/>
      <c r="Q54" s="11"/>
      <c r="R54" s="11"/>
      <c r="S54" s="11"/>
      <c r="T54" s="12" t="n">
        <v>42320</v>
      </c>
    </row>
    <row r="55" customFormat="false" ht="24.95" hidden="true" customHeight="true" outlineLevel="0" collapsed="false">
      <c r="A55" s="13" t="n">
        <v>5</v>
      </c>
      <c r="B55" s="13" t="n">
        <v>4</v>
      </c>
      <c r="C55" s="8" t="n">
        <v>3</v>
      </c>
      <c r="D55" s="8"/>
      <c r="E55" s="14" t="n">
        <v>1</v>
      </c>
      <c r="F55" s="14"/>
      <c r="G55" s="8" t="n">
        <v>1</v>
      </c>
      <c r="H55" s="8"/>
      <c r="I55" s="8"/>
      <c r="J55" s="8"/>
      <c r="K55" s="11"/>
      <c r="L55" s="11"/>
      <c r="M55" s="11"/>
      <c r="N55" s="11"/>
      <c r="O55" s="11"/>
      <c r="P55" s="11"/>
      <c r="Q55" s="11"/>
      <c r="R55" s="11"/>
      <c r="S55" s="11"/>
      <c r="T55" s="12" t="n">
        <v>42320</v>
      </c>
    </row>
    <row r="56" customFormat="false" ht="24.95" hidden="true" customHeight="true" outlineLevel="0" collapsed="false">
      <c r="A56" s="7" t="n">
        <v>2</v>
      </c>
      <c r="B56" s="7" t="n">
        <v>3</v>
      </c>
      <c r="C56" s="8" t="n">
        <v>0</v>
      </c>
      <c r="D56" s="8"/>
      <c r="E56" s="8" t="n">
        <v>4</v>
      </c>
      <c r="F56" s="8"/>
      <c r="G56" s="8" t="n">
        <v>1</v>
      </c>
      <c r="H56" s="8"/>
      <c r="I56" s="8"/>
      <c r="J56" s="8"/>
      <c r="K56" s="11"/>
      <c r="L56" s="11"/>
      <c r="M56" s="11"/>
      <c r="N56" s="11"/>
      <c r="O56" s="11"/>
      <c r="P56" s="11"/>
      <c r="Q56" s="11"/>
      <c r="R56" s="11"/>
      <c r="S56" s="11"/>
      <c r="T56" s="12" t="n">
        <v>42321</v>
      </c>
    </row>
    <row r="57" customFormat="false" ht="24.95" hidden="true" customHeight="true" outlineLevel="0" collapsed="false">
      <c r="A57" s="13" t="n">
        <v>2</v>
      </c>
      <c r="B57" s="13" t="n">
        <v>3</v>
      </c>
      <c r="C57" s="8" t="n">
        <v>0</v>
      </c>
      <c r="D57" s="8"/>
      <c r="E57" s="14" t="n">
        <v>1</v>
      </c>
      <c r="F57" s="14"/>
      <c r="G57" s="8" t="n">
        <v>1</v>
      </c>
      <c r="H57" s="8"/>
      <c r="I57" s="8"/>
      <c r="J57" s="8"/>
      <c r="K57" s="11"/>
      <c r="L57" s="11"/>
      <c r="M57" s="11"/>
      <c r="N57" s="11"/>
      <c r="O57" s="11"/>
      <c r="P57" s="11"/>
      <c r="Q57" s="11"/>
      <c r="R57" s="11"/>
      <c r="S57" s="11"/>
      <c r="T57" s="12" t="n">
        <v>42321</v>
      </c>
    </row>
    <row r="58" customFormat="false" ht="24.95" hidden="true" customHeight="true" outlineLevel="0" collapsed="false">
      <c r="A58" s="13" t="n">
        <v>2</v>
      </c>
      <c r="B58" s="13" t="n">
        <v>1</v>
      </c>
      <c r="C58" s="8" t="n">
        <v>2</v>
      </c>
      <c r="D58" s="8"/>
      <c r="E58" s="14" t="n">
        <v>2</v>
      </c>
      <c r="F58" s="14"/>
      <c r="G58" s="8" t="n">
        <v>1</v>
      </c>
      <c r="H58" s="8"/>
      <c r="I58" s="8"/>
      <c r="J58" s="8"/>
      <c r="K58" s="11"/>
      <c r="L58" s="11"/>
      <c r="M58" s="11"/>
      <c r="N58" s="11"/>
      <c r="O58" s="11"/>
      <c r="P58" s="11"/>
      <c r="Q58" s="11"/>
      <c r="R58" s="11"/>
      <c r="S58" s="11"/>
      <c r="T58" s="12" t="n">
        <v>42321</v>
      </c>
    </row>
    <row r="59" customFormat="false" ht="24.95" hidden="true" customHeight="true" outlineLevel="0" collapsed="false">
      <c r="A59" s="13" t="n">
        <v>5</v>
      </c>
      <c r="B59" s="13" t="n">
        <v>2</v>
      </c>
      <c r="C59" s="8" t="n">
        <v>2</v>
      </c>
      <c r="D59" s="8"/>
      <c r="E59" s="14" t="n">
        <v>1</v>
      </c>
      <c r="F59" s="14"/>
      <c r="G59" s="8" t="n">
        <v>1</v>
      </c>
      <c r="H59" s="8"/>
      <c r="I59" s="8"/>
      <c r="J59" s="8"/>
      <c r="K59" s="11"/>
      <c r="L59" s="11"/>
      <c r="M59" s="11"/>
      <c r="N59" s="11"/>
      <c r="O59" s="11"/>
      <c r="P59" s="11"/>
      <c r="Q59" s="11"/>
      <c r="R59" s="11"/>
      <c r="S59" s="11"/>
      <c r="T59" s="12" t="n">
        <v>42321</v>
      </c>
    </row>
    <row r="60" customFormat="false" ht="24.95" hidden="true" customHeight="true" outlineLevel="0" collapsed="false">
      <c r="A60" s="7" t="n">
        <v>2</v>
      </c>
      <c r="B60" s="7" t="n">
        <v>1</v>
      </c>
      <c r="C60" s="8" t="n">
        <v>5</v>
      </c>
      <c r="D60" s="8"/>
      <c r="E60" s="8" t="n">
        <v>3</v>
      </c>
      <c r="F60" s="8"/>
      <c r="G60" s="8" t="n">
        <v>1</v>
      </c>
      <c r="H60" s="8"/>
      <c r="I60" s="8"/>
      <c r="J60" s="8"/>
      <c r="K60" s="11"/>
      <c r="L60" s="11"/>
      <c r="M60" s="11"/>
      <c r="N60" s="11"/>
      <c r="O60" s="11"/>
      <c r="P60" s="11"/>
      <c r="Q60" s="11"/>
      <c r="R60" s="11"/>
      <c r="S60" s="11"/>
      <c r="T60" s="12" t="n">
        <v>42321</v>
      </c>
    </row>
    <row r="61" customFormat="false" ht="24.95" hidden="true" customHeight="true" outlineLevel="0" collapsed="false">
      <c r="A61" s="13" t="n">
        <v>2</v>
      </c>
      <c r="B61" s="13" t="n">
        <v>1</v>
      </c>
      <c r="C61" s="8" t="n">
        <v>5</v>
      </c>
      <c r="D61" s="8"/>
      <c r="E61" s="14" t="n">
        <v>3</v>
      </c>
      <c r="F61" s="14"/>
      <c r="G61" s="8" t="n">
        <v>1</v>
      </c>
      <c r="H61" s="8"/>
      <c r="I61" s="8"/>
      <c r="J61" s="8"/>
      <c r="K61" s="11"/>
      <c r="L61" s="11"/>
      <c r="M61" s="11"/>
      <c r="N61" s="11"/>
      <c r="O61" s="11"/>
      <c r="P61" s="11"/>
      <c r="Q61" s="11"/>
      <c r="R61" s="11"/>
      <c r="S61" s="11"/>
      <c r="T61" s="12" t="n">
        <v>42321</v>
      </c>
    </row>
    <row r="62" customFormat="false" ht="24.95" hidden="true" customHeight="true" outlineLevel="0" collapsed="false">
      <c r="A62" s="13" t="n">
        <v>2</v>
      </c>
      <c r="B62" s="13" t="n">
        <v>1</v>
      </c>
      <c r="C62" s="8" t="n">
        <v>3</v>
      </c>
      <c r="D62" s="8"/>
      <c r="E62" s="8" t="n">
        <v>3</v>
      </c>
      <c r="F62" s="8"/>
      <c r="G62" s="8" t="n">
        <v>1</v>
      </c>
      <c r="H62" s="8"/>
      <c r="I62" s="8"/>
      <c r="J62" s="8"/>
      <c r="K62" s="11"/>
      <c r="L62" s="11"/>
      <c r="M62" s="11"/>
      <c r="N62" s="11"/>
      <c r="O62" s="11"/>
      <c r="P62" s="11"/>
      <c r="Q62" s="11"/>
      <c r="R62" s="11"/>
      <c r="S62" s="11"/>
      <c r="T62" s="12" t="n">
        <v>42324</v>
      </c>
    </row>
    <row r="63" customFormat="false" ht="24.95" hidden="true" customHeight="true" outlineLevel="0" collapsed="false">
      <c r="A63" s="13" t="n">
        <v>2</v>
      </c>
      <c r="B63" s="13" t="n">
        <v>3</v>
      </c>
      <c r="C63" s="8" t="n">
        <v>0</v>
      </c>
      <c r="D63" s="8"/>
      <c r="E63" s="14" t="n">
        <v>4</v>
      </c>
      <c r="F63" s="14"/>
      <c r="G63" s="8" t="n">
        <v>1</v>
      </c>
      <c r="H63" s="8"/>
      <c r="I63" s="8"/>
      <c r="J63" s="8"/>
      <c r="K63" s="11"/>
      <c r="L63" s="11"/>
      <c r="M63" s="11"/>
      <c r="N63" s="11"/>
      <c r="O63" s="11"/>
      <c r="P63" s="11"/>
      <c r="Q63" s="11"/>
      <c r="R63" s="11"/>
      <c r="S63" s="11"/>
      <c r="T63" s="12" t="n">
        <v>42324</v>
      </c>
    </row>
    <row r="64" customFormat="false" ht="24.95" hidden="true" customHeight="true" outlineLevel="0" collapsed="false">
      <c r="A64" s="13" t="n">
        <v>2</v>
      </c>
      <c r="B64" s="13" t="n">
        <v>1</v>
      </c>
      <c r="C64" s="8" t="n">
        <v>5</v>
      </c>
      <c r="D64" s="8"/>
      <c r="E64" s="14" t="n">
        <v>2</v>
      </c>
      <c r="F64" s="14"/>
      <c r="G64" s="8" t="n">
        <v>1</v>
      </c>
      <c r="H64" s="8"/>
      <c r="I64" s="8"/>
      <c r="J64" s="8"/>
      <c r="K64" s="11"/>
      <c r="L64" s="11"/>
      <c r="M64" s="11"/>
      <c r="N64" s="11"/>
      <c r="O64" s="11"/>
      <c r="P64" s="11"/>
      <c r="Q64" s="11"/>
      <c r="R64" s="11"/>
      <c r="S64" s="11"/>
      <c r="T64" s="12" t="n">
        <v>42324</v>
      </c>
    </row>
    <row r="65" customFormat="false" ht="24.95" hidden="true" customHeight="true" outlineLevel="0" collapsed="false">
      <c r="A65" s="13" t="n">
        <v>2</v>
      </c>
      <c r="B65" s="13" t="n">
        <v>2</v>
      </c>
      <c r="C65" s="8" t="n">
        <v>5</v>
      </c>
      <c r="D65" s="8"/>
      <c r="E65" s="14" t="n">
        <v>3</v>
      </c>
      <c r="F65" s="14"/>
      <c r="G65" s="8" t="n">
        <v>1</v>
      </c>
      <c r="H65" s="8"/>
      <c r="I65" s="8"/>
      <c r="J65" s="8"/>
      <c r="K65" s="11"/>
      <c r="L65" s="11"/>
      <c r="M65" s="11"/>
      <c r="N65" s="11"/>
      <c r="O65" s="11"/>
      <c r="P65" s="11"/>
      <c r="Q65" s="11"/>
      <c r="R65" s="11"/>
      <c r="S65" s="11"/>
      <c r="T65" s="12" t="n">
        <v>42324</v>
      </c>
    </row>
    <row r="66" customFormat="false" ht="24.95" hidden="true" customHeight="true" outlineLevel="0" collapsed="false">
      <c r="A66" s="7" t="n">
        <v>2</v>
      </c>
      <c r="B66" s="7" t="n">
        <v>1</v>
      </c>
      <c r="C66" s="8" t="n">
        <v>3</v>
      </c>
      <c r="D66" s="8"/>
      <c r="E66" s="8" t="n">
        <v>4</v>
      </c>
      <c r="F66" s="8"/>
      <c r="G66" s="8" t="n">
        <v>1</v>
      </c>
      <c r="H66" s="8"/>
      <c r="I66" s="8"/>
      <c r="J66" s="8"/>
      <c r="K66" s="11"/>
      <c r="L66" s="11"/>
      <c r="M66" s="11"/>
      <c r="N66" s="11"/>
      <c r="O66" s="11"/>
      <c r="P66" s="11"/>
      <c r="Q66" s="11"/>
      <c r="R66" s="11"/>
      <c r="S66" s="11"/>
      <c r="T66" s="12" t="n">
        <v>42326</v>
      </c>
    </row>
    <row r="67" customFormat="false" ht="24.95" hidden="true" customHeight="true" outlineLevel="0" collapsed="false">
      <c r="A67" s="13" t="n">
        <v>2</v>
      </c>
      <c r="B67" s="13" t="n">
        <v>3</v>
      </c>
      <c r="C67" s="8" t="n">
        <v>0</v>
      </c>
      <c r="D67" s="8"/>
      <c r="E67" s="14" t="n">
        <v>4</v>
      </c>
      <c r="F67" s="14"/>
      <c r="G67" s="8" t="n">
        <v>1</v>
      </c>
      <c r="H67" s="8"/>
      <c r="I67" s="8"/>
      <c r="J67" s="8"/>
      <c r="K67" s="11"/>
      <c r="L67" s="11"/>
      <c r="M67" s="11"/>
      <c r="N67" s="11"/>
      <c r="O67" s="11"/>
      <c r="P67" s="11"/>
      <c r="Q67" s="11"/>
      <c r="R67" s="11"/>
      <c r="S67" s="11"/>
      <c r="T67" s="12" t="n">
        <v>42326</v>
      </c>
    </row>
    <row r="68" customFormat="false" ht="24.95" hidden="true" customHeight="true" outlineLevel="0" collapsed="false">
      <c r="A68" s="7" t="n">
        <v>2</v>
      </c>
      <c r="B68" s="7" t="n">
        <v>1</v>
      </c>
      <c r="C68" s="8" t="n">
        <v>3</v>
      </c>
      <c r="D68" s="8"/>
      <c r="E68" s="8" t="n">
        <v>4</v>
      </c>
      <c r="F68" s="8"/>
      <c r="G68" s="8" t="n">
        <v>1</v>
      </c>
      <c r="H68" s="8"/>
      <c r="I68" s="8"/>
      <c r="J68" s="8"/>
      <c r="K68" s="11"/>
      <c r="L68" s="11"/>
      <c r="M68" s="11"/>
      <c r="N68" s="11"/>
      <c r="O68" s="11"/>
      <c r="P68" s="11"/>
      <c r="Q68" s="11"/>
      <c r="R68" s="11"/>
      <c r="S68" s="11"/>
      <c r="T68" s="12" t="n">
        <v>42327</v>
      </c>
    </row>
    <row r="69" customFormat="false" ht="24.95" hidden="true" customHeight="true" outlineLevel="0" collapsed="false">
      <c r="A69" s="13" t="n">
        <v>2</v>
      </c>
      <c r="B69" s="13" t="n">
        <v>2</v>
      </c>
      <c r="C69" s="8" t="n">
        <v>3</v>
      </c>
      <c r="D69" s="8"/>
      <c r="E69" s="14" t="n">
        <v>4</v>
      </c>
      <c r="F69" s="14"/>
      <c r="G69" s="8" t="n">
        <v>1</v>
      </c>
      <c r="H69" s="8"/>
      <c r="I69" s="8"/>
      <c r="J69" s="8"/>
      <c r="K69" s="11"/>
      <c r="L69" s="11"/>
      <c r="M69" s="11"/>
      <c r="N69" s="11"/>
      <c r="O69" s="11"/>
      <c r="P69" s="11"/>
      <c r="Q69" s="11"/>
      <c r="R69" s="11"/>
      <c r="S69" s="11"/>
      <c r="T69" s="12" t="n">
        <v>42327</v>
      </c>
    </row>
    <row r="70" customFormat="false" ht="24.95" hidden="true" customHeight="true" outlineLevel="0" collapsed="false">
      <c r="A70" s="7" t="n">
        <v>2</v>
      </c>
      <c r="B70" s="7" t="n">
        <v>3</v>
      </c>
      <c r="C70" s="8" t="n">
        <v>0</v>
      </c>
      <c r="D70" s="8"/>
      <c r="E70" s="8" t="n">
        <v>4</v>
      </c>
      <c r="F70" s="8"/>
      <c r="G70" s="8" t="n">
        <v>1</v>
      </c>
      <c r="H70" s="8"/>
      <c r="I70" s="8"/>
      <c r="J70" s="8"/>
      <c r="K70" s="11"/>
      <c r="L70" s="11"/>
      <c r="M70" s="11"/>
      <c r="N70" s="11"/>
      <c r="O70" s="11"/>
      <c r="P70" s="11"/>
      <c r="Q70" s="11"/>
      <c r="R70" s="11"/>
      <c r="S70" s="11"/>
      <c r="T70" s="12" t="n">
        <v>42327</v>
      </c>
    </row>
    <row r="71" customFormat="false" ht="24.95" hidden="true" customHeight="true" outlineLevel="0" collapsed="false">
      <c r="A71" s="13" t="n">
        <v>3</v>
      </c>
      <c r="B71" s="13" t="n">
        <v>3</v>
      </c>
      <c r="C71" s="8" t="n">
        <v>0</v>
      </c>
      <c r="D71" s="8"/>
      <c r="E71" s="14" t="n">
        <v>3</v>
      </c>
      <c r="F71" s="14"/>
      <c r="G71" s="8" t="n">
        <v>2</v>
      </c>
      <c r="H71" s="8"/>
      <c r="I71" s="8"/>
      <c r="J71" s="8"/>
      <c r="K71" s="11"/>
      <c r="L71" s="11"/>
      <c r="M71" s="11"/>
      <c r="N71" s="11"/>
      <c r="O71" s="11"/>
      <c r="P71" s="11"/>
      <c r="Q71" s="11"/>
      <c r="R71" s="11"/>
      <c r="S71" s="11"/>
      <c r="T71" s="12" t="n">
        <v>42327</v>
      </c>
    </row>
    <row r="72" customFormat="false" ht="24.95" hidden="true" customHeight="true" outlineLevel="0" collapsed="false">
      <c r="A72" s="7" t="n">
        <v>2</v>
      </c>
      <c r="B72" s="7" t="n">
        <v>1</v>
      </c>
      <c r="C72" s="8" t="n">
        <v>3</v>
      </c>
      <c r="D72" s="8"/>
      <c r="E72" s="8" t="n">
        <v>3</v>
      </c>
      <c r="F72" s="8"/>
      <c r="G72" s="8" t="n">
        <v>1</v>
      </c>
      <c r="H72" s="8"/>
      <c r="I72" s="8"/>
      <c r="J72" s="8"/>
      <c r="K72" s="11"/>
      <c r="L72" s="11"/>
      <c r="M72" s="11"/>
      <c r="N72" s="11"/>
      <c r="O72" s="11"/>
      <c r="P72" s="11"/>
      <c r="Q72" s="11"/>
      <c r="R72" s="11"/>
      <c r="S72" s="11"/>
      <c r="T72" s="12" t="n">
        <v>42328</v>
      </c>
    </row>
    <row r="73" customFormat="false" ht="24.95" hidden="true" customHeight="true" outlineLevel="0" collapsed="false">
      <c r="A73" s="13" t="n">
        <v>2</v>
      </c>
      <c r="B73" s="13" t="n">
        <v>4</v>
      </c>
      <c r="C73" s="8" t="n">
        <v>3</v>
      </c>
      <c r="D73" s="8"/>
      <c r="E73" s="14" t="n">
        <v>2</v>
      </c>
      <c r="F73" s="14"/>
      <c r="G73" s="8" t="n">
        <v>3</v>
      </c>
      <c r="H73" s="8"/>
      <c r="I73" s="8"/>
      <c r="J73" s="8"/>
      <c r="K73" s="11"/>
      <c r="L73" s="11"/>
      <c r="M73" s="11"/>
      <c r="N73" s="11"/>
      <c r="O73" s="11"/>
      <c r="P73" s="11"/>
      <c r="Q73" s="11"/>
      <c r="R73" s="11"/>
      <c r="S73" s="11"/>
      <c r="T73" s="12" t="n">
        <v>42328</v>
      </c>
    </row>
    <row r="74" customFormat="false" ht="24.95" hidden="true" customHeight="true" outlineLevel="0" collapsed="false">
      <c r="A74" s="7" t="n">
        <v>2</v>
      </c>
      <c r="B74" s="7" t="n">
        <v>4</v>
      </c>
      <c r="C74" s="8" t="n">
        <v>3</v>
      </c>
      <c r="D74" s="8"/>
      <c r="E74" s="8" t="n">
        <v>4</v>
      </c>
      <c r="F74" s="8"/>
      <c r="G74" s="8" t="n">
        <v>1</v>
      </c>
      <c r="H74" s="8"/>
      <c r="I74" s="8"/>
      <c r="J74" s="8"/>
      <c r="K74" s="11"/>
      <c r="L74" s="11"/>
      <c r="M74" s="11"/>
      <c r="N74" s="11"/>
      <c r="O74" s="11"/>
      <c r="P74" s="11"/>
      <c r="Q74" s="11"/>
      <c r="R74" s="11"/>
      <c r="S74" s="11"/>
      <c r="T74" s="12" t="n">
        <v>42328</v>
      </c>
    </row>
    <row r="75" customFormat="false" ht="24.95" hidden="true" customHeight="true" outlineLevel="0" collapsed="false">
      <c r="A75" s="13" t="n">
        <v>2</v>
      </c>
      <c r="B75" s="13" t="n">
        <v>4</v>
      </c>
      <c r="C75" s="8" t="n">
        <v>0</v>
      </c>
      <c r="D75" s="8"/>
      <c r="E75" s="14" t="n">
        <v>3</v>
      </c>
      <c r="F75" s="14"/>
      <c r="G75" s="8" t="n">
        <v>1</v>
      </c>
      <c r="H75" s="8"/>
      <c r="I75" s="8"/>
      <c r="J75" s="8"/>
      <c r="K75" s="11"/>
      <c r="L75" s="11"/>
      <c r="M75" s="11"/>
      <c r="N75" s="11"/>
      <c r="O75" s="11"/>
      <c r="P75" s="11"/>
      <c r="Q75" s="11"/>
      <c r="R75" s="11"/>
      <c r="S75" s="11"/>
      <c r="T75" s="12" t="n">
        <v>42328</v>
      </c>
    </row>
    <row r="76" customFormat="false" ht="24.95" hidden="true" customHeight="true" outlineLevel="0" collapsed="false">
      <c r="A76" s="7" t="n">
        <v>2</v>
      </c>
      <c r="B76" s="7" t="n">
        <v>3</v>
      </c>
      <c r="C76" s="8" t="n">
        <v>0</v>
      </c>
      <c r="D76" s="8"/>
      <c r="E76" s="8" t="n">
        <v>4</v>
      </c>
      <c r="F76" s="8"/>
      <c r="G76" s="8" t="n">
        <v>1</v>
      </c>
      <c r="H76" s="8"/>
      <c r="I76" s="8"/>
      <c r="J76" s="8"/>
      <c r="K76" s="11"/>
      <c r="L76" s="11"/>
      <c r="M76" s="11"/>
      <c r="N76" s="11"/>
      <c r="O76" s="11"/>
      <c r="P76" s="11"/>
      <c r="Q76" s="11"/>
      <c r="R76" s="11"/>
      <c r="S76" s="11"/>
      <c r="T76" s="12" t="n">
        <v>42328</v>
      </c>
    </row>
    <row r="77" customFormat="false" ht="24.95" hidden="true" customHeight="true" outlineLevel="0" collapsed="false">
      <c r="A77" s="13" t="n">
        <v>2</v>
      </c>
      <c r="B77" s="13" t="n">
        <v>4</v>
      </c>
      <c r="C77" s="8" t="n">
        <v>5</v>
      </c>
      <c r="D77" s="8"/>
      <c r="E77" s="14" t="n">
        <v>2</v>
      </c>
      <c r="F77" s="14"/>
      <c r="G77" s="8" t="n">
        <v>1</v>
      </c>
      <c r="H77" s="8"/>
      <c r="I77" s="8"/>
      <c r="J77" s="8"/>
      <c r="K77" s="11"/>
      <c r="L77" s="11"/>
      <c r="M77" s="11"/>
      <c r="N77" s="11"/>
      <c r="O77" s="11"/>
      <c r="P77" s="11"/>
      <c r="Q77" s="11"/>
      <c r="R77" s="11"/>
      <c r="S77" s="11"/>
      <c r="T77" s="12" t="n">
        <v>42328</v>
      </c>
    </row>
    <row r="78" customFormat="false" ht="24.95" hidden="true" customHeight="true" outlineLevel="0" collapsed="false">
      <c r="A78" s="7" t="n">
        <v>2</v>
      </c>
      <c r="B78" s="7" t="n">
        <v>1</v>
      </c>
      <c r="C78" s="8" t="n">
        <v>3</v>
      </c>
      <c r="D78" s="8"/>
      <c r="E78" s="8" t="n">
        <v>2</v>
      </c>
      <c r="F78" s="8"/>
      <c r="G78" s="8" t="n">
        <v>1</v>
      </c>
      <c r="H78" s="8"/>
      <c r="I78" s="8"/>
      <c r="J78" s="8"/>
      <c r="K78" s="11"/>
      <c r="L78" s="11"/>
      <c r="M78" s="11"/>
      <c r="N78" s="11"/>
      <c r="O78" s="11"/>
      <c r="P78" s="11"/>
      <c r="Q78" s="11"/>
      <c r="R78" s="11"/>
      <c r="S78" s="11"/>
      <c r="T78" s="12" t="n">
        <v>42329</v>
      </c>
    </row>
    <row r="79" customFormat="false" ht="24.95" hidden="true" customHeight="true" outlineLevel="0" collapsed="false">
      <c r="A79" s="13" t="n">
        <v>2</v>
      </c>
      <c r="B79" s="13" t="n">
        <v>3</v>
      </c>
      <c r="C79" s="8" t="n">
        <v>3</v>
      </c>
      <c r="D79" s="8"/>
      <c r="E79" s="14" t="n">
        <v>4</v>
      </c>
      <c r="F79" s="14"/>
      <c r="G79" s="8" t="n">
        <v>1</v>
      </c>
      <c r="H79" s="8"/>
      <c r="I79" s="8"/>
      <c r="J79" s="8"/>
      <c r="K79" s="11"/>
      <c r="L79" s="11"/>
      <c r="M79" s="11"/>
      <c r="N79" s="11"/>
      <c r="O79" s="11"/>
      <c r="P79" s="11"/>
      <c r="Q79" s="11"/>
      <c r="R79" s="11"/>
      <c r="S79" s="11"/>
      <c r="T79" s="12" t="n">
        <v>42329</v>
      </c>
    </row>
    <row r="80" customFormat="false" ht="24.95" hidden="true" customHeight="true" outlineLevel="0" collapsed="false">
      <c r="A80" s="7" t="n">
        <v>2</v>
      </c>
      <c r="B80" s="7" t="n">
        <v>8</v>
      </c>
      <c r="C80" s="8" t="n">
        <v>0</v>
      </c>
      <c r="D80" s="8"/>
      <c r="E80" s="8" t="n">
        <v>3</v>
      </c>
      <c r="F80" s="8"/>
      <c r="G80" s="8" t="n">
        <v>1</v>
      </c>
      <c r="H80" s="8"/>
      <c r="I80" s="8"/>
      <c r="J80" s="8"/>
      <c r="K80" s="11"/>
      <c r="L80" s="11"/>
      <c r="M80" s="11"/>
      <c r="N80" s="11"/>
      <c r="O80" s="11"/>
      <c r="P80" s="11"/>
      <c r="Q80" s="11"/>
      <c r="R80" s="11"/>
      <c r="S80" s="11"/>
      <c r="T80" s="12" t="n">
        <v>42329</v>
      </c>
    </row>
    <row r="81" customFormat="false" ht="24.95" hidden="true" customHeight="true" outlineLevel="0" collapsed="false">
      <c r="A81" s="13" t="n">
        <v>2</v>
      </c>
      <c r="B81" s="13" t="n">
        <v>2</v>
      </c>
      <c r="C81" s="8" t="n">
        <v>0</v>
      </c>
      <c r="D81" s="8"/>
      <c r="E81" s="14" t="n">
        <v>2</v>
      </c>
      <c r="F81" s="14"/>
      <c r="G81" s="8" t="n">
        <v>1</v>
      </c>
      <c r="H81" s="8"/>
      <c r="I81" s="8"/>
      <c r="J81" s="8"/>
      <c r="K81" s="11"/>
      <c r="L81" s="11"/>
      <c r="M81" s="11"/>
      <c r="N81" s="11"/>
      <c r="O81" s="11"/>
      <c r="P81" s="11"/>
      <c r="Q81" s="11"/>
      <c r="R81" s="11"/>
      <c r="S81" s="11"/>
      <c r="T81" s="12" t="n">
        <v>42329</v>
      </c>
    </row>
    <row r="82" customFormat="false" ht="24.95" hidden="true" customHeight="true" outlineLevel="0" collapsed="false">
      <c r="A82" s="7" t="n">
        <v>2</v>
      </c>
      <c r="B82" s="7" t="n">
        <v>1</v>
      </c>
      <c r="C82" s="8" t="n">
        <v>0</v>
      </c>
      <c r="D82" s="8"/>
      <c r="E82" s="8" t="n">
        <v>2</v>
      </c>
      <c r="F82" s="8"/>
      <c r="G82" s="8" t="n">
        <v>1</v>
      </c>
      <c r="H82" s="8"/>
      <c r="I82" s="8"/>
      <c r="J82" s="8"/>
      <c r="K82" s="11"/>
      <c r="L82" s="11"/>
      <c r="M82" s="11"/>
      <c r="N82" s="11"/>
      <c r="O82" s="11"/>
      <c r="P82" s="11"/>
      <c r="Q82" s="11"/>
      <c r="R82" s="11"/>
      <c r="S82" s="11"/>
      <c r="T82" s="12" t="n">
        <v>42331</v>
      </c>
    </row>
    <row r="83" customFormat="false" ht="24.95" hidden="true" customHeight="true" outlineLevel="0" collapsed="false">
      <c r="A83" s="13" t="n">
        <v>2</v>
      </c>
      <c r="B83" s="13" t="n">
        <v>3</v>
      </c>
      <c r="C83" s="8" t="n">
        <v>3</v>
      </c>
      <c r="D83" s="8"/>
      <c r="E83" s="14" t="n">
        <v>4</v>
      </c>
      <c r="F83" s="14"/>
      <c r="G83" s="8" t="n">
        <v>1</v>
      </c>
      <c r="H83" s="8"/>
      <c r="I83" s="8"/>
      <c r="J83" s="8"/>
      <c r="K83" s="11"/>
      <c r="L83" s="11"/>
      <c r="M83" s="11"/>
      <c r="N83" s="11"/>
      <c r="O83" s="11"/>
      <c r="P83" s="11"/>
      <c r="Q83" s="11"/>
      <c r="R83" s="11"/>
      <c r="S83" s="11"/>
      <c r="T83" s="12" t="n">
        <v>42332</v>
      </c>
    </row>
    <row r="84" customFormat="false" ht="24.95" hidden="true" customHeight="true" outlineLevel="0" collapsed="false">
      <c r="A84" s="7" t="n">
        <v>2</v>
      </c>
      <c r="B84" s="7" t="n">
        <v>4</v>
      </c>
      <c r="C84" s="8" t="n">
        <v>0</v>
      </c>
      <c r="D84" s="8"/>
      <c r="E84" s="8" t="n">
        <v>4</v>
      </c>
      <c r="F84" s="8"/>
      <c r="G84" s="8" t="n">
        <v>2</v>
      </c>
      <c r="H84" s="8"/>
      <c r="I84" s="8"/>
      <c r="J84" s="8"/>
      <c r="K84" s="11"/>
      <c r="L84" s="11"/>
      <c r="M84" s="11"/>
      <c r="N84" s="11"/>
      <c r="O84" s="11"/>
      <c r="P84" s="11"/>
      <c r="Q84" s="11"/>
      <c r="R84" s="11"/>
      <c r="S84" s="11"/>
      <c r="T84" s="12" t="n">
        <v>42332</v>
      </c>
    </row>
    <row r="85" customFormat="false" ht="24.95" hidden="true" customHeight="true" outlineLevel="0" collapsed="false">
      <c r="A85" s="13" t="n">
        <v>2</v>
      </c>
      <c r="B85" s="13" t="n">
        <v>4</v>
      </c>
      <c r="C85" s="8" t="n">
        <v>0</v>
      </c>
      <c r="D85" s="8"/>
      <c r="E85" s="14" t="n">
        <v>4</v>
      </c>
      <c r="F85" s="14"/>
      <c r="G85" s="8" t="n">
        <v>1</v>
      </c>
      <c r="H85" s="8"/>
      <c r="I85" s="8"/>
      <c r="J85" s="8"/>
      <c r="K85" s="11"/>
      <c r="L85" s="11"/>
      <c r="M85" s="11"/>
      <c r="N85" s="11"/>
      <c r="O85" s="11"/>
      <c r="P85" s="11"/>
      <c r="Q85" s="11"/>
      <c r="R85" s="11"/>
      <c r="S85" s="11"/>
      <c r="T85" s="12" t="n">
        <v>42333</v>
      </c>
    </row>
    <row r="86" customFormat="false" ht="24.95" hidden="true" customHeight="true" outlineLevel="0" collapsed="false">
      <c r="A86" s="7" t="n">
        <v>2</v>
      </c>
      <c r="B86" s="7" t="n">
        <v>4</v>
      </c>
      <c r="C86" s="8" t="n">
        <v>0</v>
      </c>
      <c r="D86" s="8"/>
      <c r="E86" s="8" t="n">
        <v>1</v>
      </c>
      <c r="F86" s="8"/>
      <c r="G86" s="8" t="n">
        <v>1</v>
      </c>
      <c r="H86" s="8"/>
      <c r="I86" s="8"/>
      <c r="J86" s="8"/>
      <c r="K86" s="11"/>
      <c r="L86" s="11"/>
      <c r="M86" s="11"/>
      <c r="N86" s="11"/>
      <c r="O86" s="11"/>
      <c r="P86" s="11"/>
      <c r="Q86" s="11"/>
      <c r="R86" s="11"/>
      <c r="S86" s="11"/>
      <c r="T86" s="12" t="n">
        <v>42334</v>
      </c>
    </row>
    <row r="87" customFormat="false" ht="24.95" hidden="true" customHeight="true" outlineLevel="0" collapsed="false">
      <c r="A87" s="13" t="n">
        <v>2</v>
      </c>
      <c r="B87" s="13" t="n">
        <v>4</v>
      </c>
      <c r="C87" s="8" t="n">
        <v>0</v>
      </c>
      <c r="D87" s="8"/>
      <c r="E87" s="14" t="n">
        <v>4</v>
      </c>
      <c r="F87" s="14"/>
      <c r="G87" s="8" t="n">
        <v>3</v>
      </c>
      <c r="H87" s="8"/>
      <c r="I87" s="8"/>
      <c r="J87" s="8"/>
      <c r="K87" s="11"/>
      <c r="L87" s="11"/>
      <c r="M87" s="11"/>
      <c r="N87" s="11"/>
      <c r="O87" s="11"/>
      <c r="P87" s="11"/>
      <c r="Q87" s="11"/>
      <c r="R87" s="11"/>
      <c r="S87" s="11"/>
      <c r="T87" s="12" t="n">
        <v>42334</v>
      </c>
    </row>
    <row r="88" customFormat="false" ht="24.95" hidden="true" customHeight="true" outlineLevel="0" collapsed="false">
      <c r="A88" s="7" t="n">
        <v>2</v>
      </c>
      <c r="B88" s="7" t="n">
        <v>1</v>
      </c>
      <c r="C88" s="8" t="n">
        <v>8</v>
      </c>
      <c r="D88" s="8"/>
      <c r="E88" s="8" t="n">
        <v>3</v>
      </c>
      <c r="F88" s="8"/>
      <c r="G88" s="8" t="n">
        <v>1</v>
      </c>
      <c r="H88" s="8"/>
      <c r="I88" s="8"/>
      <c r="J88" s="8"/>
      <c r="K88" s="11"/>
      <c r="L88" s="11"/>
      <c r="M88" s="11"/>
      <c r="N88" s="11"/>
      <c r="O88" s="11"/>
      <c r="P88" s="11"/>
      <c r="Q88" s="11"/>
      <c r="R88" s="11"/>
      <c r="S88" s="11"/>
      <c r="T88" s="12" t="n">
        <v>42335</v>
      </c>
    </row>
    <row r="89" customFormat="false" ht="24.95" hidden="true" customHeight="true" outlineLevel="0" collapsed="false">
      <c r="A89" s="13" t="n">
        <v>2</v>
      </c>
      <c r="B89" s="13" t="n">
        <v>4</v>
      </c>
      <c r="C89" s="8" t="n">
        <v>0</v>
      </c>
      <c r="D89" s="8"/>
      <c r="E89" s="14" t="n">
        <v>4</v>
      </c>
      <c r="F89" s="14"/>
      <c r="G89" s="8" t="n">
        <v>1</v>
      </c>
      <c r="H89" s="8"/>
      <c r="I89" s="8"/>
      <c r="J89" s="8"/>
      <c r="K89" s="11"/>
      <c r="L89" s="11"/>
      <c r="M89" s="11"/>
      <c r="N89" s="11"/>
      <c r="O89" s="11"/>
      <c r="P89" s="11"/>
      <c r="Q89" s="11"/>
      <c r="R89" s="11"/>
      <c r="S89" s="11"/>
      <c r="T89" s="12" t="n">
        <v>42335</v>
      </c>
    </row>
    <row r="90" customFormat="false" ht="24.95" hidden="true" customHeight="true" outlineLevel="0" collapsed="false">
      <c r="A90" s="7" t="n">
        <v>2</v>
      </c>
      <c r="B90" s="7" t="n">
        <v>1</v>
      </c>
      <c r="C90" s="8" t="n">
        <v>3</v>
      </c>
      <c r="D90" s="8"/>
      <c r="E90" s="8" t="n">
        <v>4</v>
      </c>
      <c r="F90" s="8"/>
      <c r="G90" s="8" t="n">
        <v>1</v>
      </c>
      <c r="H90" s="8"/>
      <c r="I90" s="8"/>
      <c r="J90" s="8"/>
      <c r="K90" s="11"/>
      <c r="L90" s="11"/>
      <c r="M90" s="11"/>
      <c r="N90" s="11"/>
      <c r="O90" s="11"/>
      <c r="P90" s="11"/>
      <c r="Q90" s="11"/>
      <c r="R90" s="11"/>
      <c r="S90" s="11"/>
      <c r="T90" s="12" t="n">
        <v>42335</v>
      </c>
    </row>
    <row r="91" customFormat="false" ht="24.95" hidden="true" customHeight="true" outlineLevel="0" collapsed="false">
      <c r="A91" s="13" t="n">
        <v>2</v>
      </c>
      <c r="B91" s="13" t="n">
        <v>1</v>
      </c>
      <c r="C91" s="8" t="n">
        <v>5</v>
      </c>
      <c r="D91" s="8"/>
      <c r="E91" s="14" t="n">
        <v>3</v>
      </c>
      <c r="F91" s="14"/>
      <c r="G91" s="8" t="n">
        <v>1</v>
      </c>
      <c r="H91" s="8"/>
      <c r="I91" s="8"/>
      <c r="J91" s="8"/>
      <c r="K91" s="11"/>
      <c r="L91" s="11"/>
      <c r="M91" s="11"/>
      <c r="N91" s="11"/>
      <c r="O91" s="11"/>
      <c r="P91" s="11"/>
      <c r="Q91" s="11"/>
      <c r="R91" s="11"/>
      <c r="S91" s="11"/>
      <c r="T91" s="12" t="n">
        <v>42335</v>
      </c>
    </row>
    <row r="92" customFormat="false" ht="24.95" hidden="true" customHeight="true" outlineLevel="0" collapsed="false">
      <c r="A92" s="7" t="n">
        <v>2</v>
      </c>
      <c r="B92" s="7" t="n">
        <v>1</v>
      </c>
      <c r="C92" s="8" t="n">
        <v>3</v>
      </c>
      <c r="D92" s="8"/>
      <c r="E92" s="8" t="n">
        <v>3</v>
      </c>
      <c r="F92" s="8"/>
      <c r="G92" s="8" t="n">
        <v>1</v>
      </c>
      <c r="H92" s="8"/>
      <c r="I92" s="8"/>
      <c r="J92" s="8"/>
      <c r="K92" s="11"/>
      <c r="L92" s="11"/>
      <c r="M92" s="11"/>
      <c r="N92" s="11"/>
      <c r="O92" s="11"/>
      <c r="P92" s="11"/>
      <c r="Q92" s="11"/>
      <c r="R92" s="11"/>
      <c r="S92" s="11"/>
      <c r="T92" s="12" t="n">
        <v>42338</v>
      </c>
    </row>
    <row r="93" customFormat="false" ht="24.95" hidden="true" customHeight="true" outlineLevel="0" collapsed="false">
      <c r="A93" s="13" t="n">
        <v>2</v>
      </c>
      <c r="B93" s="13" t="n">
        <v>4</v>
      </c>
      <c r="C93" s="8" t="n">
        <v>3</v>
      </c>
      <c r="D93" s="8"/>
      <c r="E93" s="14" t="n">
        <v>4</v>
      </c>
      <c r="F93" s="14"/>
      <c r="G93" s="8" t="n">
        <v>1</v>
      </c>
      <c r="H93" s="8"/>
      <c r="I93" s="8"/>
      <c r="J93" s="8"/>
      <c r="K93" s="11"/>
      <c r="L93" s="11"/>
      <c r="M93" s="11"/>
      <c r="N93" s="11"/>
      <c r="O93" s="11"/>
      <c r="P93" s="11"/>
      <c r="Q93" s="11"/>
      <c r="R93" s="11"/>
      <c r="S93" s="11"/>
      <c r="T93" s="12" t="n">
        <v>42339</v>
      </c>
    </row>
    <row r="94" customFormat="false" ht="24.95" hidden="true" customHeight="true" outlineLevel="0" collapsed="false">
      <c r="A94" s="7" t="n">
        <v>5</v>
      </c>
      <c r="B94" s="7" t="n">
        <v>2</v>
      </c>
      <c r="C94" s="8" t="n">
        <v>3</v>
      </c>
      <c r="D94" s="8"/>
      <c r="E94" s="8" t="n">
        <v>2</v>
      </c>
      <c r="F94" s="8"/>
      <c r="G94" s="8" t="n">
        <v>1</v>
      </c>
      <c r="H94" s="8"/>
      <c r="I94" s="8"/>
      <c r="J94" s="8"/>
      <c r="K94" s="11"/>
      <c r="L94" s="11"/>
      <c r="M94" s="11"/>
      <c r="N94" s="11"/>
      <c r="O94" s="11"/>
      <c r="P94" s="11"/>
      <c r="Q94" s="11"/>
      <c r="R94" s="11"/>
      <c r="S94" s="11"/>
      <c r="T94" s="12" t="n">
        <v>42339</v>
      </c>
    </row>
    <row r="95" customFormat="false" ht="24.95" hidden="true" customHeight="true" outlineLevel="0" collapsed="false">
      <c r="A95" s="13" t="n">
        <v>2</v>
      </c>
      <c r="B95" s="13" t="n">
        <v>4</v>
      </c>
      <c r="C95" s="8" t="n">
        <v>3</v>
      </c>
      <c r="D95" s="8"/>
      <c r="E95" s="14" t="n">
        <v>2</v>
      </c>
      <c r="F95" s="14"/>
      <c r="G95" s="8" t="n">
        <v>1</v>
      </c>
      <c r="H95" s="8"/>
      <c r="I95" s="8"/>
      <c r="J95" s="8"/>
      <c r="K95" s="11"/>
      <c r="L95" s="11"/>
      <c r="M95" s="11"/>
      <c r="N95" s="11"/>
      <c r="O95" s="11"/>
      <c r="P95" s="11"/>
      <c r="Q95" s="11"/>
      <c r="R95" s="11"/>
      <c r="S95" s="11"/>
      <c r="T95" s="12" t="n">
        <v>42339</v>
      </c>
    </row>
    <row r="96" customFormat="false" ht="24.95" hidden="true" customHeight="true" outlineLevel="0" collapsed="false">
      <c r="A96" s="7" t="n">
        <v>2</v>
      </c>
      <c r="B96" s="7" t="n">
        <v>1</v>
      </c>
      <c r="C96" s="8" t="n">
        <v>3</v>
      </c>
      <c r="D96" s="8"/>
      <c r="E96" s="8" t="n">
        <v>2</v>
      </c>
      <c r="F96" s="8"/>
      <c r="G96" s="8" t="n">
        <v>1</v>
      </c>
      <c r="H96" s="8"/>
      <c r="I96" s="8"/>
      <c r="J96" s="8"/>
      <c r="K96" s="11"/>
      <c r="L96" s="11"/>
      <c r="M96" s="11"/>
      <c r="N96" s="11"/>
      <c r="O96" s="11"/>
      <c r="P96" s="11"/>
      <c r="Q96" s="11"/>
      <c r="R96" s="11"/>
      <c r="S96" s="11"/>
      <c r="T96" s="12" t="n">
        <v>42340</v>
      </c>
    </row>
    <row r="97" customFormat="false" ht="24.95" hidden="true" customHeight="true" outlineLevel="0" collapsed="false">
      <c r="A97" s="13" t="n">
        <v>4</v>
      </c>
      <c r="B97" s="13" t="n">
        <v>4</v>
      </c>
      <c r="C97" s="8" t="n">
        <v>3</v>
      </c>
      <c r="D97" s="8"/>
      <c r="E97" s="14" t="n">
        <v>4</v>
      </c>
      <c r="F97" s="14"/>
      <c r="G97" s="8" t="n">
        <v>1</v>
      </c>
      <c r="H97" s="8"/>
      <c r="I97" s="8"/>
      <c r="J97" s="8"/>
      <c r="K97" s="11"/>
      <c r="L97" s="11"/>
      <c r="M97" s="11"/>
      <c r="N97" s="11"/>
      <c r="O97" s="11"/>
      <c r="P97" s="11"/>
      <c r="Q97" s="11"/>
      <c r="R97" s="11"/>
      <c r="S97" s="11"/>
      <c r="T97" s="12" t="n">
        <v>42340</v>
      </c>
    </row>
    <row r="98" customFormat="false" ht="24.95" hidden="true" customHeight="true" outlineLevel="0" collapsed="false">
      <c r="A98" s="7" t="n">
        <v>4</v>
      </c>
      <c r="B98" s="7" t="n">
        <v>4</v>
      </c>
      <c r="C98" s="8" t="n">
        <v>3</v>
      </c>
      <c r="D98" s="8"/>
      <c r="E98" s="8" t="n">
        <v>2</v>
      </c>
      <c r="F98" s="8"/>
      <c r="G98" s="8" t="n">
        <v>1</v>
      </c>
      <c r="H98" s="8"/>
      <c r="I98" s="8"/>
      <c r="J98" s="8"/>
      <c r="K98" s="11"/>
      <c r="L98" s="11"/>
      <c r="M98" s="11"/>
      <c r="N98" s="11"/>
      <c r="O98" s="11"/>
      <c r="P98" s="11"/>
      <c r="Q98" s="11"/>
      <c r="R98" s="11"/>
      <c r="S98" s="11"/>
      <c r="T98" s="12" t="n">
        <v>42340</v>
      </c>
    </row>
    <row r="99" customFormat="false" ht="24.95" hidden="true" customHeight="true" outlineLevel="0" collapsed="false">
      <c r="A99" s="13" t="n">
        <v>4</v>
      </c>
      <c r="B99" s="13" t="n">
        <v>4</v>
      </c>
      <c r="C99" s="8" t="n">
        <v>3</v>
      </c>
      <c r="D99" s="8"/>
      <c r="E99" s="14" t="n">
        <v>1</v>
      </c>
      <c r="F99" s="14"/>
      <c r="G99" s="8" t="n">
        <v>2</v>
      </c>
      <c r="H99" s="8"/>
      <c r="I99" s="8"/>
      <c r="J99" s="8"/>
      <c r="K99" s="11"/>
      <c r="L99" s="11"/>
      <c r="M99" s="11"/>
      <c r="N99" s="11"/>
      <c r="O99" s="11"/>
      <c r="P99" s="11"/>
      <c r="Q99" s="11"/>
      <c r="R99" s="11"/>
      <c r="S99" s="11"/>
      <c r="T99" s="12" t="n">
        <v>42341</v>
      </c>
    </row>
    <row r="100" customFormat="false" ht="24.95" hidden="true" customHeight="true" outlineLevel="0" collapsed="false">
      <c r="A100" s="7" t="n">
        <v>4</v>
      </c>
      <c r="B100" s="7" t="n">
        <v>4</v>
      </c>
      <c r="C100" s="8" t="n">
        <v>0</v>
      </c>
      <c r="D100" s="8"/>
      <c r="E100" s="8" t="n">
        <v>3</v>
      </c>
      <c r="F100" s="8"/>
      <c r="G100" s="8" t="n">
        <v>1</v>
      </c>
      <c r="H100" s="8"/>
      <c r="I100" s="8"/>
      <c r="J100" s="8"/>
      <c r="K100" s="11"/>
      <c r="L100" s="11"/>
      <c r="M100" s="11"/>
      <c r="N100" s="11"/>
      <c r="O100" s="11"/>
      <c r="P100" s="11"/>
      <c r="Q100" s="11"/>
      <c r="R100" s="11"/>
      <c r="S100" s="11"/>
      <c r="T100" s="12" t="n">
        <v>42341</v>
      </c>
    </row>
    <row r="101" customFormat="false" ht="24.95" hidden="true" customHeight="true" outlineLevel="0" collapsed="false">
      <c r="A101" s="13" t="n">
        <v>2</v>
      </c>
      <c r="B101" s="13" t="n">
        <v>3</v>
      </c>
      <c r="C101" s="8" t="n">
        <v>0</v>
      </c>
      <c r="D101" s="8"/>
      <c r="E101" s="14" t="n">
        <v>4</v>
      </c>
      <c r="F101" s="14"/>
      <c r="G101" s="8" t="n">
        <v>1</v>
      </c>
      <c r="H101" s="8"/>
      <c r="I101" s="8"/>
      <c r="J101" s="8"/>
      <c r="K101" s="11"/>
      <c r="L101" s="11"/>
      <c r="M101" s="11"/>
      <c r="N101" s="11"/>
      <c r="O101" s="11"/>
      <c r="P101" s="11"/>
      <c r="Q101" s="11"/>
      <c r="R101" s="11"/>
      <c r="S101" s="11"/>
      <c r="T101" s="12" t="n">
        <v>42341</v>
      </c>
    </row>
    <row r="102" customFormat="false" ht="24.95" hidden="true" customHeight="true" outlineLevel="0" collapsed="false">
      <c r="A102" s="13" t="n">
        <v>2</v>
      </c>
      <c r="B102" s="13" t="n">
        <v>1</v>
      </c>
      <c r="C102" s="8" t="n">
        <v>5</v>
      </c>
      <c r="D102" s="8"/>
      <c r="E102" s="14" t="n">
        <v>3</v>
      </c>
      <c r="F102" s="14"/>
      <c r="G102" s="8" t="n">
        <v>1</v>
      </c>
      <c r="H102" s="8"/>
      <c r="I102" s="8"/>
      <c r="J102" s="8"/>
      <c r="K102" s="11"/>
      <c r="L102" s="11"/>
      <c r="M102" s="11"/>
      <c r="N102" s="11"/>
      <c r="O102" s="11"/>
      <c r="P102" s="11"/>
      <c r="Q102" s="11"/>
      <c r="R102" s="11"/>
      <c r="S102" s="11"/>
      <c r="T102" s="12" t="n">
        <v>42341</v>
      </c>
    </row>
    <row r="103" customFormat="false" ht="24.95" hidden="true" customHeight="true" outlineLevel="0" collapsed="false">
      <c r="A103" s="7" t="n">
        <v>2</v>
      </c>
      <c r="B103" s="7" t="n">
        <v>1</v>
      </c>
      <c r="C103" s="8" t="n">
        <v>3</v>
      </c>
      <c r="D103" s="8"/>
      <c r="E103" s="8" t="n">
        <v>3</v>
      </c>
      <c r="F103" s="8"/>
      <c r="G103" s="8" t="n">
        <v>1</v>
      </c>
      <c r="H103" s="8"/>
      <c r="I103" s="8"/>
      <c r="J103" s="8"/>
      <c r="K103" s="11"/>
      <c r="L103" s="11"/>
      <c r="M103" s="11"/>
      <c r="N103" s="11"/>
      <c r="O103" s="11"/>
      <c r="P103" s="11"/>
      <c r="Q103" s="11"/>
      <c r="R103" s="11"/>
      <c r="S103" s="11"/>
      <c r="T103" s="12" t="n">
        <v>42342</v>
      </c>
    </row>
    <row r="104" customFormat="false" ht="24.95" hidden="true" customHeight="true" outlineLevel="0" collapsed="false">
      <c r="A104" s="13" t="n">
        <v>2</v>
      </c>
      <c r="B104" s="13" t="n">
        <v>1</v>
      </c>
      <c r="C104" s="8" t="n">
        <v>3</v>
      </c>
      <c r="D104" s="8"/>
      <c r="E104" s="14" t="n">
        <v>1</v>
      </c>
      <c r="F104" s="14"/>
      <c r="G104" s="8" t="n">
        <v>1</v>
      </c>
      <c r="H104" s="8"/>
      <c r="I104" s="8"/>
      <c r="J104" s="8"/>
      <c r="K104" s="11"/>
      <c r="L104" s="11"/>
      <c r="M104" s="11"/>
      <c r="N104" s="11"/>
      <c r="O104" s="11"/>
      <c r="P104" s="11"/>
      <c r="Q104" s="11"/>
      <c r="R104" s="11"/>
      <c r="S104" s="11"/>
      <c r="T104" s="12" t="n">
        <v>42342</v>
      </c>
    </row>
    <row r="105" customFormat="false" ht="24.95" hidden="true" customHeight="true" outlineLevel="0" collapsed="false">
      <c r="A105" s="7" t="n">
        <v>2</v>
      </c>
      <c r="B105" s="7" t="n">
        <v>3</v>
      </c>
      <c r="C105" s="8" t="n">
        <v>0</v>
      </c>
      <c r="D105" s="8"/>
      <c r="E105" s="8" t="n">
        <v>3</v>
      </c>
      <c r="F105" s="8"/>
      <c r="G105" s="8" t="n">
        <v>1</v>
      </c>
      <c r="H105" s="8"/>
      <c r="I105" s="8"/>
      <c r="J105" s="8"/>
      <c r="K105" s="11"/>
      <c r="L105" s="11"/>
      <c r="M105" s="11"/>
      <c r="N105" s="11"/>
      <c r="O105" s="11"/>
      <c r="P105" s="11"/>
      <c r="Q105" s="11"/>
      <c r="R105" s="11"/>
      <c r="S105" s="11"/>
      <c r="T105" s="12" t="n">
        <v>42342</v>
      </c>
    </row>
    <row r="106" customFormat="false" ht="24.95" hidden="true" customHeight="true" outlineLevel="0" collapsed="false">
      <c r="A106" s="13" t="n">
        <v>2</v>
      </c>
      <c r="B106" s="13" t="n">
        <v>4</v>
      </c>
      <c r="C106" s="8" t="n">
        <v>0</v>
      </c>
      <c r="D106" s="8"/>
      <c r="E106" s="14" t="n">
        <v>4</v>
      </c>
      <c r="F106" s="14"/>
      <c r="G106" s="8" t="n">
        <v>1</v>
      </c>
      <c r="H106" s="8"/>
      <c r="I106" s="8"/>
      <c r="J106" s="8"/>
      <c r="K106" s="11"/>
      <c r="L106" s="11"/>
      <c r="M106" s="11"/>
      <c r="N106" s="11"/>
      <c r="O106" s="11"/>
      <c r="P106" s="11"/>
      <c r="Q106" s="11"/>
      <c r="R106" s="11"/>
      <c r="S106" s="11"/>
      <c r="T106" s="12" t="n">
        <v>42342</v>
      </c>
    </row>
    <row r="107" customFormat="false" ht="24.95" hidden="true" customHeight="true" outlineLevel="0" collapsed="false">
      <c r="A107" s="7" t="n">
        <v>2</v>
      </c>
      <c r="B107" s="7" t="n">
        <v>3</v>
      </c>
      <c r="C107" s="8" t="n">
        <v>0</v>
      </c>
      <c r="D107" s="8"/>
      <c r="E107" s="8" t="n">
        <v>2</v>
      </c>
      <c r="F107" s="8"/>
      <c r="G107" s="8" t="n">
        <v>1</v>
      </c>
      <c r="H107" s="8"/>
      <c r="I107" s="8"/>
      <c r="J107" s="8"/>
      <c r="K107" s="11"/>
      <c r="L107" s="11"/>
      <c r="M107" s="11"/>
      <c r="N107" s="11"/>
      <c r="O107" s="11"/>
      <c r="P107" s="11"/>
      <c r="Q107" s="11"/>
      <c r="R107" s="11"/>
      <c r="S107" s="11"/>
      <c r="T107" s="12" t="n">
        <v>42342</v>
      </c>
    </row>
    <row r="108" customFormat="false" ht="24.95" hidden="true" customHeight="true" outlineLevel="0" collapsed="false">
      <c r="A108" s="13" t="n">
        <v>2</v>
      </c>
      <c r="B108" s="13" t="n">
        <v>2</v>
      </c>
      <c r="C108" s="8" t="n">
        <v>0</v>
      </c>
      <c r="D108" s="8"/>
      <c r="E108" s="14" t="n">
        <v>2</v>
      </c>
      <c r="F108" s="14"/>
      <c r="G108" s="8" t="n">
        <v>1</v>
      </c>
      <c r="H108" s="8"/>
      <c r="I108" s="8"/>
      <c r="J108" s="8"/>
      <c r="K108" s="11"/>
      <c r="L108" s="11"/>
      <c r="M108" s="11"/>
      <c r="N108" s="11"/>
      <c r="O108" s="11"/>
      <c r="P108" s="11"/>
      <c r="Q108" s="11"/>
      <c r="R108" s="11"/>
      <c r="S108" s="11"/>
      <c r="T108" s="12" t="n">
        <v>42345</v>
      </c>
    </row>
    <row r="109" customFormat="false" ht="24.95" hidden="true" customHeight="true" outlineLevel="0" collapsed="false">
      <c r="A109" s="7" t="n">
        <v>2</v>
      </c>
      <c r="B109" s="7" t="n">
        <v>3</v>
      </c>
      <c r="C109" s="8" t="n">
        <v>3</v>
      </c>
      <c r="D109" s="8"/>
      <c r="E109" s="8" t="n">
        <v>2</v>
      </c>
      <c r="F109" s="8"/>
      <c r="G109" s="8" t="n">
        <v>1</v>
      </c>
      <c r="H109" s="8"/>
      <c r="I109" s="8"/>
      <c r="J109" s="8"/>
      <c r="K109" s="11"/>
      <c r="L109" s="11"/>
      <c r="M109" s="11"/>
      <c r="N109" s="11"/>
      <c r="O109" s="11"/>
      <c r="P109" s="11"/>
      <c r="Q109" s="11"/>
      <c r="R109" s="11"/>
      <c r="S109" s="11"/>
      <c r="T109" s="12" t="n">
        <v>42345</v>
      </c>
    </row>
    <row r="110" customFormat="false" ht="24.95" hidden="true" customHeight="true" outlineLevel="0" collapsed="false">
      <c r="A110" s="13" t="n">
        <v>2</v>
      </c>
      <c r="B110" s="13" t="n">
        <v>4</v>
      </c>
      <c r="C110" s="8" t="n">
        <v>0</v>
      </c>
      <c r="D110" s="8"/>
      <c r="E110" s="14" t="n">
        <v>3</v>
      </c>
      <c r="F110" s="14"/>
      <c r="G110" s="8" t="n">
        <v>1</v>
      </c>
      <c r="H110" s="8"/>
      <c r="I110" s="8"/>
      <c r="J110" s="8"/>
      <c r="K110" s="11"/>
      <c r="L110" s="11"/>
      <c r="M110" s="11"/>
      <c r="N110" s="11"/>
      <c r="O110" s="11"/>
      <c r="P110" s="11"/>
      <c r="Q110" s="11"/>
      <c r="R110" s="11"/>
      <c r="S110" s="11"/>
      <c r="T110" s="12" t="n">
        <v>42347</v>
      </c>
    </row>
    <row r="111" customFormat="false" ht="24.95" hidden="true" customHeight="true" outlineLevel="0" collapsed="false">
      <c r="A111" s="13" t="n">
        <v>2</v>
      </c>
      <c r="B111" s="13" t="n">
        <v>1</v>
      </c>
      <c r="C111" s="8" t="n">
        <v>3</v>
      </c>
      <c r="D111" s="8"/>
      <c r="E111" s="14" t="n">
        <v>2</v>
      </c>
      <c r="F111" s="14"/>
      <c r="G111" s="8" t="n">
        <v>1</v>
      </c>
      <c r="H111" s="8"/>
      <c r="I111" s="8"/>
      <c r="J111" s="8"/>
      <c r="K111" s="11"/>
      <c r="L111" s="11"/>
      <c r="M111" s="11"/>
      <c r="N111" s="11"/>
      <c r="O111" s="11"/>
      <c r="P111" s="11"/>
      <c r="Q111" s="11"/>
      <c r="R111" s="11"/>
      <c r="S111" s="11"/>
      <c r="T111" s="12" t="n">
        <v>42347</v>
      </c>
    </row>
    <row r="112" customFormat="false" ht="24.95" hidden="true" customHeight="true" outlineLevel="0" collapsed="false">
      <c r="A112" s="7" t="n">
        <v>2</v>
      </c>
      <c r="B112" s="7" t="n">
        <v>4</v>
      </c>
      <c r="C112" s="8" t="n">
        <v>3</v>
      </c>
      <c r="D112" s="8"/>
      <c r="E112" s="8" t="n">
        <v>1</v>
      </c>
      <c r="F112" s="8"/>
      <c r="G112" s="8" t="n">
        <v>1</v>
      </c>
      <c r="H112" s="8"/>
      <c r="I112" s="8"/>
      <c r="J112" s="8"/>
      <c r="K112" s="11"/>
      <c r="L112" s="11"/>
      <c r="M112" s="11"/>
      <c r="N112" s="11"/>
      <c r="O112" s="11"/>
      <c r="P112" s="11"/>
      <c r="Q112" s="11"/>
      <c r="R112" s="11"/>
      <c r="S112" s="11"/>
      <c r="T112" s="12" t="n">
        <v>42348</v>
      </c>
    </row>
    <row r="113" customFormat="false" ht="24.95" hidden="true" customHeight="true" outlineLevel="0" collapsed="false">
      <c r="A113" s="13" t="n">
        <v>2</v>
      </c>
      <c r="B113" s="13" t="n">
        <v>4</v>
      </c>
      <c r="C113" s="8" t="n">
        <v>3</v>
      </c>
      <c r="D113" s="8"/>
      <c r="E113" s="14" t="n">
        <v>2</v>
      </c>
      <c r="F113" s="14"/>
      <c r="G113" s="8" t="n">
        <v>1</v>
      </c>
      <c r="H113" s="8"/>
      <c r="I113" s="8"/>
      <c r="J113" s="8"/>
      <c r="K113" s="11"/>
      <c r="L113" s="11"/>
      <c r="M113" s="11"/>
      <c r="N113" s="11"/>
      <c r="O113" s="11"/>
      <c r="P113" s="11"/>
      <c r="Q113" s="11"/>
      <c r="R113" s="11"/>
      <c r="S113" s="11"/>
      <c r="T113" s="12" t="n">
        <v>42348</v>
      </c>
    </row>
    <row r="114" customFormat="false" ht="24.95" hidden="true" customHeight="true" outlineLevel="0" collapsed="false">
      <c r="A114" s="7" t="n">
        <v>2</v>
      </c>
      <c r="B114" s="7" t="n">
        <v>1</v>
      </c>
      <c r="C114" s="8" t="n">
        <v>3</v>
      </c>
      <c r="D114" s="8"/>
      <c r="E114" s="8" t="n">
        <v>2</v>
      </c>
      <c r="F114" s="8"/>
      <c r="G114" s="8" t="n">
        <v>1</v>
      </c>
      <c r="H114" s="8"/>
      <c r="I114" s="8"/>
      <c r="J114" s="8"/>
      <c r="K114" s="11"/>
      <c r="L114" s="11"/>
      <c r="M114" s="11"/>
      <c r="N114" s="11"/>
      <c r="O114" s="11"/>
      <c r="P114" s="11"/>
      <c r="Q114" s="11"/>
      <c r="R114" s="11"/>
      <c r="S114" s="11"/>
      <c r="T114" s="12" t="n">
        <v>42348</v>
      </c>
    </row>
    <row r="115" customFormat="false" ht="24.95" hidden="true" customHeight="true" outlineLevel="0" collapsed="false">
      <c r="A115" s="13" t="n">
        <v>2</v>
      </c>
      <c r="B115" s="13" t="n">
        <v>3</v>
      </c>
      <c r="C115" s="8" t="n">
        <v>0</v>
      </c>
      <c r="D115" s="8"/>
      <c r="E115" s="14" t="n">
        <v>4</v>
      </c>
      <c r="F115" s="14"/>
      <c r="G115" s="8" t="n">
        <v>1</v>
      </c>
      <c r="H115" s="8"/>
      <c r="I115" s="8"/>
      <c r="J115" s="8"/>
      <c r="K115" s="11"/>
      <c r="L115" s="11"/>
      <c r="M115" s="11"/>
      <c r="N115" s="11"/>
      <c r="O115" s="11"/>
      <c r="P115" s="11"/>
      <c r="Q115" s="11"/>
      <c r="R115" s="11"/>
      <c r="S115" s="11"/>
      <c r="T115" s="12" t="n">
        <v>42355</v>
      </c>
    </row>
    <row r="116" customFormat="false" ht="24.95" hidden="true" customHeight="true" outlineLevel="0" collapsed="false">
      <c r="A116" s="7" t="n">
        <v>2</v>
      </c>
      <c r="B116" s="7" t="n">
        <v>4</v>
      </c>
      <c r="C116" s="8" t="n">
        <v>0</v>
      </c>
      <c r="D116" s="8"/>
      <c r="E116" s="8" t="n">
        <v>2</v>
      </c>
      <c r="F116" s="8"/>
      <c r="G116" s="8" t="n">
        <v>1</v>
      </c>
      <c r="H116" s="8"/>
      <c r="I116" s="8"/>
      <c r="J116" s="8"/>
      <c r="K116" s="11"/>
      <c r="L116" s="11"/>
      <c r="M116" s="11"/>
      <c r="N116" s="11"/>
      <c r="O116" s="11"/>
      <c r="P116" s="11"/>
      <c r="Q116" s="11"/>
      <c r="R116" s="11"/>
      <c r="S116" s="11"/>
      <c r="T116" s="12" t="n">
        <v>42355</v>
      </c>
    </row>
    <row r="117" customFormat="false" ht="24.95" hidden="true" customHeight="true" outlineLevel="0" collapsed="false">
      <c r="A117" s="13" t="n">
        <v>2</v>
      </c>
      <c r="B117" s="13" t="n">
        <v>4</v>
      </c>
      <c r="C117" s="8" t="n">
        <v>3</v>
      </c>
      <c r="D117" s="8"/>
      <c r="E117" s="14" t="n">
        <v>2</v>
      </c>
      <c r="F117" s="14"/>
      <c r="G117" s="8" t="n">
        <v>1</v>
      </c>
      <c r="H117" s="8"/>
      <c r="I117" s="8"/>
      <c r="J117" s="8"/>
      <c r="K117" s="11"/>
      <c r="L117" s="11"/>
      <c r="M117" s="11"/>
      <c r="N117" s="11"/>
      <c r="O117" s="11"/>
      <c r="P117" s="11"/>
      <c r="Q117" s="11"/>
      <c r="R117" s="11"/>
      <c r="S117" s="11"/>
      <c r="T117" s="12" t="n">
        <v>42356</v>
      </c>
    </row>
    <row r="118" customFormat="false" ht="24.95" hidden="true" customHeight="true" outlineLevel="0" collapsed="false">
      <c r="A118" s="7" t="n">
        <v>2</v>
      </c>
      <c r="B118" s="7" t="n">
        <v>4</v>
      </c>
      <c r="C118" s="8" t="n">
        <v>0</v>
      </c>
      <c r="D118" s="8"/>
      <c r="E118" s="8" t="n">
        <v>4</v>
      </c>
      <c r="F118" s="8"/>
      <c r="G118" s="8" t="n">
        <v>1</v>
      </c>
      <c r="H118" s="8"/>
      <c r="I118" s="8"/>
      <c r="J118" s="8"/>
      <c r="K118" s="11"/>
      <c r="L118" s="11"/>
      <c r="M118" s="11"/>
      <c r="N118" s="11"/>
      <c r="O118" s="11"/>
      <c r="P118" s="11"/>
      <c r="Q118" s="11"/>
      <c r="R118" s="11"/>
      <c r="S118" s="11"/>
      <c r="T118" s="12" t="n">
        <v>42356</v>
      </c>
    </row>
    <row r="119" customFormat="false" ht="24.95" hidden="false" customHeight="true" outlineLevel="0" collapsed="false">
      <c r="A119" s="13" t="n">
        <v>2</v>
      </c>
      <c r="B119" s="13" t="n">
        <v>4</v>
      </c>
      <c r="C119" s="8" t="n">
        <v>0</v>
      </c>
      <c r="D119" s="8"/>
      <c r="E119" s="14" t="n">
        <v>2</v>
      </c>
      <c r="F119" s="14"/>
      <c r="G119" s="8" t="n">
        <v>1</v>
      </c>
      <c r="H119" s="8"/>
      <c r="I119" s="8"/>
      <c r="J119" s="8"/>
      <c r="K119" s="11"/>
      <c r="L119" s="11"/>
      <c r="M119" s="11"/>
      <c r="N119" s="11"/>
      <c r="O119" s="11"/>
      <c r="P119" s="11"/>
      <c r="Q119" s="11"/>
      <c r="R119" s="11"/>
      <c r="S119" s="11"/>
      <c r="T119" s="12" t="n">
        <v>42380</v>
      </c>
    </row>
    <row r="120" customFormat="false" ht="24.95" hidden="false" customHeight="true" outlineLevel="0" collapsed="false">
      <c r="A120" s="13" t="n">
        <v>5</v>
      </c>
      <c r="B120" s="13" t="s">
        <v>7</v>
      </c>
      <c r="C120" s="8" t="n">
        <v>0</v>
      </c>
      <c r="D120" s="8"/>
      <c r="E120" s="14" t="n">
        <v>1</v>
      </c>
      <c r="F120" s="14"/>
      <c r="G120" s="8" t="n">
        <v>1</v>
      </c>
      <c r="H120" s="8"/>
      <c r="I120" s="8"/>
      <c r="J120" s="8"/>
      <c r="K120" s="11"/>
      <c r="L120" s="11"/>
      <c r="M120" s="11"/>
      <c r="N120" s="11"/>
      <c r="O120" s="11"/>
      <c r="P120" s="11"/>
      <c r="Q120" s="11"/>
      <c r="R120" s="11"/>
      <c r="S120" s="11"/>
      <c r="T120" s="12" t="n">
        <v>42381</v>
      </c>
    </row>
    <row r="121" customFormat="false" ht="24.95" hidden="false" customHeight="true" outlineLevel="0" collapsed="false">
      <c r="A121" s="7" t="n">
        <v>2</v>
      </c>
      <c r="B121" s="7" t="n">
        <v>3</v>
      </c>
      <c r="C121" s="8" t="n">
        <v>0</v>
      </c>
      <c r="D121" s="8"/>
      <c r="E121" s="8" t="n">
        <v>2</v>
      </c>
      <c r="F121" s="8"/>
      <c r="G121" s="8" t="n">
        <v>1</v>
      </c>
      <c r="H121" s="8"/>
      <c r="I121" s="8"/>
      <c r="J121" s="8"/>
      <c r="K121" s="11"/>
      <c r="L121" s="11"/>
      <c r="M121" s="11"/>
      <c r="N121" s="11"/>
      <c r="O121" s="11"/>
      <c r="P121" s="11"/>
      <c r="Q121" s="11"/>
      <c r="R121" s="11"/>
      <c r="S121" s="11"/>
      <c r="T121" s="12" t="n">
        <v>42381</v>
      </c>
    </row>
    <row r="122" customFormat="false" ht="24.95" hidden="false" customHeight="true" outlineLevel="0" collapsed="false">
      <c r="A122" s="13" t="n">
        <v>2</v>
      </c>
      <c r="B122" s="13" t="n">
        <v>4</v>
      </c>
      <c r="C122" s="8" t="n">
        <v>0</v>
      </c>
      <c r="D122" s="8"/>
      <c r="E122" s="14" t="n">
        <v>3</v>
      </c>
      <c r="F122" s="14"/>
      <c r="G122" s="8" t="n">
        <v>1</v>
      </c>
      <c r="H122" s="8"/>
      <c r="I122" s="8"/>
      <c r="J122" s="8"/>
      <c r="K122" s="11"/>
      <c r="L122" s="11"/>
      <c r="M122" s="11"/>
      <c r="N122" s="11"/>
      <c r="O122" s="11"/>
      <c r="P122" s="11"/>
      <c r="Q122" s="11"/>
      <c r="R122" s="11"/>
      <c r="S122" s="11"/>
      <c r="T122" s="12" t="n">
        <v>42381</v>
      </c>
    </row>
    <row r="123" customFormat="false" ht="24.95" hidden="false" customHeight="true" outlineLevel="0" collapsed="false">
      <c r="A123" s="7" t="n">
        <v>2</v>
      </c>
      <c r="B123" s="7" t="n">
        <v>1</v>
      </c>
      <c r="C123" s="8" t="n">
        <v>3</v>
      </c>
      <c r="D123" s="8"/>
      <c r="E123" s="8" t="n">
        <v>3</v>
      </c>
      <c r="F123" s="8"/>
      <c r="G123" s="8" t="n">
        <v>1</v>
      </c>
      <c r="H123" s="8"/>
      <c r="I123" s="8"/>
      <c r="J123" s="8"/>
      <c r="K123" s="11"/>
      <c r="L123" s="11"/>
      <c r="M123" s="11"/>
      <c r="N123" s="11"/>
      <c r="O123" s="11"/>
      <c r="P123" s="11"/>
      <c r="Q123" s="11"/>
      <c r="R123" s="11"/>
      <c r="S123" s="11"/>
      <c r="T123" s="12" t="n">
        <v>42382</v>
      </c>
    </row>
    <row r="124" customFormat="false" ht="24.95" hidden="false" customHeight="true" outlineLevel="0" collapsed="false">
      <c r="A124" s="13" t="n">
        <v>2</v>
      </c>
      <c r="B124" s="13" t="n">
        <v>1</v>
      </c>
      <c r="C124" s="8" t="n">
        <v>5</v>
      </c>
      <c r="D124" s="8"/>
      <c r="E124" s="14" t="n">
        <v>2</v>
      </c>
      <c r="F124" s="14"/>
      <c r="G124" s="8" t="n">
        <v>1</v>
      </c>
      <c r="H124" s="8"/>
      <c r="I124" s="8"/>
      <c r="J124" s="8"/>
      <c r="K124" s="11"/>
      <c r="L124" s="11"/>
      <c r="M124" s="11"/>
      <c r="N124" s="11"/>
      <c r="O124" s="11"/>
      <c r="P124" s="11"/>
      <c r="Q124" s="11"/>
      <c r="R124" s="11"/>
      <c r="S124" s="11"/>
      <c r="T124" s="12" t="n">
        <v>42382</v>
      </c>
    </row>
    <row r="125" customFormat="false" ht="24.95" hidden="false" customHeight="true" outlineLevel="0" collapsed="false">
      <c r="A125" s="7" t="n">
        <v>2</v>
      </c>
      <c r="B125" s="7" t="n">
        <v>3</v>
      </c>
      <c r="C125" s="8" t="n">
        <v>3</v>
      </c>
      <c r="D125" s="8"/>
      <c r="E125" s="8" t="n">
        <v>4</v>
      </c>
      <c r="F125" s="8"/>
      <c r="G125" s="8" t="n">
        <v>1</v>
      </c>
      <c r="H125" s="8"/>
      <c r="I125" s="8"/>
      <c r="J125" s="8"/>
      <c r="K125" s="11"/>
      <c r="L125" s="11"/>
      <c r="M125" s="11"/>
      <c r="N125" s="11"/>
      <c r="O125" s="11"/>
      <c r="P125" s="11"/>
      <c r="Q125" s="11"/>
      <c r="R125" s="11"/>
      <c r="S125" s="11"/>
      <c r="T125" s="12" t="n">
        <v>42383</v>
      </c>
    </row>
    <row r="126" customFormat="false" ht="24.95" hidden="false" customHeight="true" outlineLevel="0" collapsed="false">
      <c r="A126" s="13" t="n">
        <v>2</v>
      </c>
      <c r="B126" s="13" t="n">
        <v>4</v>
      </c>
      <c r="C126" s="8" t="n">
        <v>0</v>
      </c>
      <c r="D126" s="8"/>
      <c r="E126" s="14" t="n">
        <v>2</v>
      </c>
      <c r="F126" s="14"/>
      <c r="G126" s="8" t="n">
        <v>1</v>
      </c>
      <c r="H126" s="8"/>
      <c r="I126" s="8"/>
      <c r="J126" s="8"/>
      <c r="K126" s="11"/>
      <c r="L126" s="11"/>
      <c r="M126" s="11"/>
      <c r="N126" s="11"/>
      <c r="O126" s="11"/>
      <c r="P126" s="11"/>
      <c r="Q126" s="11"/>
      <c r="R126" s="11"/>
      <c r="S126" s="11"/>
      <c r="T126" s="12" t="n">
        <v>42383</v>
      </c>
    </row>
    <row r="127" customFormat="false" ht="24.95" hidden="false" customHeight="true" outlineLevel="0" collapsed="false">
      <c r="A127" s="7" t="n">
        <v>2</v>
      </c>
      <c r="B127" s="7" t="n">
        <v>3</v>
      </c>
      <c r="C127" s="8" t="n">
        <v>3</v>
      </c>
      <c r="D127" s="8"/>
      <c r="E127" s="8" t="n">
        <v>1</v>
      </c>
      <c r="F127" s="8"/>
      <c r="G127" s="8" t="n">
        <v>1</v>
      </c>
      <c r="H127" s="8"/>
      <c r="I127" s="8"/>
      <c r="J127" s="8"/>
      <c r="K127" s="11"/>
      <c r="L127" s="11"/>
      <c r="M127" s="11"/>
      <c r="N127" s="11"/>
      <c r="O127" s="11"/>
      <c r="P127" s="11"/>
      <c r="Q127" s="11"/>
      <c r="R127" s="11"/>
      <c r="S127" s="11"/>
      <c r="T127" s="12" t="n">
        <v>42384</v>
      </c>
    </row>
    <row r="128" customFormat="false" ht="24.95" hidden="false" customHeight="true" outlineLevel="0" collapsed="false">
      <c r="A128" s="13" t="n">
        <v>5</v>
      </c>
      <c r="B128" s="13" t="n">
        <v>1</v>
      </c>
      <c r="C128" s="8" t="n">
        <v>3</v>
      </c>
      <c r="D128" s="8"/>
      <c r="E128" s="14" t="n">
        <v>2</v>
      </c>
      <c r="F128" s="14"/>
      <c r="G128" s="8" t="n">
        <v>1</v>
      </c>
      <c r="H128" s="8"/>
      <c r="I128" s="8"/>
      <c r="J128" s="8"/>
      <c r="K128" s="11"/>
      <c r="L128" s="11"/>
      <c r="M128" s="11"/>
      <c r="N128" s="11"/>
      <c r="O128" s="11"/>
      <c r="P128" s="11"/>
      <c r="Q128" s="11"/>
      <c r="R128" s="11"/>
      <c r="S128" s="11"/>
      <c r="T128" s="12" t="n">
        <v>42384</v>
      </c>
    </row>
    <row r="129" customFormat="false" ht="24.95" hidden="false" customHeight="true" outlineLevel="0" collapsed="false">
      <c r="A129" s="13" t="n">
        <v>5</v>
      </c>
      <c r="B129" s="13" t="n">
        <v>1</v>
      </c>
      <c r="C129" s="8" t="n">
        <v>0</v>
      </c>
      <c r="D129" s="8"/>
      <c r="E129" s="14" t="n">
        <v>1</v>
      </c>
      <c r="F129" s="14"/>
      <c r="G129" s="8" t="n">
        <v>1</v>
      </c>
      <c r="H129" s="8"/>
      <c r="I129" s="8"/>
      <c r="J129" s="8"/>
      <c r="K129" s="11"/>
      <c r="L129" s="11"/>
      <c r="M129" s="11"/>
      <c r="N129" s="11"/>
      <c r="O129" s="11"/>
      <c r="P129" s="11"/>
      <c r="Q129" s="11"/>
      <c r="R129" s="11"/>
      <c r="S129" s="11"/>
      <c r="T129" s="12" t="n">
        <v>42384</v>
      </c>
    </row>
    <row r="130" customFormat="false" ht="24.95" hidden="false" customHeight="true" outlineLevel="0" collapsed="false">
      <c r="A130" s="7" t="n">
        <v>2</v>
      </c>
      <c r="B130" s="7" t="n">
        <v>4</v>
      </c>
      <c r="C130" s="8" t="n">
        <v>0</v>
      </c>
      <c r="D130" s="8"/>
      <c r="E130" s="8" t="n">
        <v>2</v>
      </c>
      <c r="F130" s="8"/>
      <c r="G130" s="8" t="n">
        <v>1</v>
      </c>
      <c r="H130" s="8"/>
      <c r="I130" s="8"/>
      <c r="J130" s="8"/>
      <c r="K130" s="11"/>
      <c r="L130" s="11"/>
      <c r="M130" s="11"/>
      <c r="N130" s="11"/>
      <c r="O130" s="11"/>
      <c r="P130" s="11"/>
      <c r="Q130" s="11"/>
      <c r="R130" s="11"/>
      <c r="S130" s="11"/>
      <c r="T130" s="12" t="n">
        <v>42384</v>
      </c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</row>
    <row r="131" customFormat="false" ht="24.95" hidden="false" customHeight="true" outlineLevel="0" collapsed="false">
      <c r="A131" s="13" t="n">
        <v>5</v>
      </c>
      <c r="B131" s="13" t="n">
        <v>1</v>
      </c>
      <c r="C131" s="8" t="n">
        <v>0</v>
      </c>
      <c r="D131" s="8"/>
      <c r="E131" s="14" t="n">
        <v>2</v>
      </c>
      <c r="F131" s="14"/>
      <c r="G131" s="8" t="n">
        <v>1</v>
      </c>
      <c r="H131" s="8"/>
      <c r="I131" s="8"/>
      <c r="J131" s="8"/>
      <c r="K131" s="11"/>
      <c r="L131" s="11"/>
      <c r="M131" s="11"/>
      <c r="N131" s="11"/>
      <c r="O131" s="11"/>
      <c r="P131" s="11"/>
      <c r="Q131" s="11"/>
      <c r="R131" s="11"/>
      <c r="S131" s="11"/>
      <c r="T131" s="12" t="n">
        <v>42384</v>
      </c>
      <c r="V131" s="5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</row>
    <row r="132" customFormat="false" ht="24.95" hidden="false" customHeight="true" outlineLevel="0" collapsed="false">
      <c r="A132" s="7" t="n">
        <v>3</v>
      </c>
      <c r="B132" s="7" t="n">
        <v>7</v>
      </c>
      <c r="C132" s="8" t="n">
        <v>0</v>
      </c>
      <c r="D132" s="8"/>
      <c r="E132" s="8" t="n">
        <v>4</v>
      </c>
      <c r="F132" s="8"/>
      <c r="G132" s="8" t="n">
        <v>1</v>
      </c>
      <c r="H132" s="8"/>
      <c r="I132" s="8"/>
      <c r="J132" s="8"/>
      <c r="K132" s="11"/>
      <c r="L132" s="11"/>
      <c r="M132" s="11"/>
      <c r="N132" s="11"/>
      <c r="O132" s="11"/>
      <c r="P132" s="11"/>
      <c r="Q132" s="11"/>
      <c r="R132" s="11"/>
      <c r="S132" s="11"/>
      <c r="T132" s="12" t="n">
        <v>42384</v>
      </c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</row>
    <row r="133" customFormat="false" ht="24.95" hidden="false" customHeight="true" outlineLevel="0" collapsed="false">
      <c r="A133" s="13" t="n">
        <v>4</v>
      </c>
      <c r="B133" s="13" t="n">
        <v>9</v>
      </c>
      <c r="C133" s="8" t="n">
        <v>0</v>
      </c>
      <c r="D133" s="8"/>
      <c r="E133" s="14" t="n">
        <v>2</v>
      </c>
      <c r="F133" s="14"/>
      <c r="G133" s="8" t="n">
        <v>1</v>
      </c>
      <c r="H133" s="8"/>
      <c r="I133" s="8"/>
      <c r="J133" s="8"/>
      <c r="K133" s="11"/>
      <c r="L133" s="11"/>
      <c r="M133" s="11"/>
      <c r="N133" s="11"/>
      <c r="O133" s="11"/>
      <c r="P133" s="11"/>
      <c r="Q133" s="11"/>
      <c r="R133" s="11"/>
      <c r="S133" s="11"/>
      <c r="T133" s="12" t="n">
        <v>42384</v>
      </c>
      <c r="W133" s="18"/>
      <c r="X133" s="19"/>
      <c r="Y133" s="20"/>
      <c r="Z133" s="21"/>
      <c r="AA133" s="21"/>
      <c r="AB133" s="21"/>
      <c r="AC133" s="21"/>
      <c r="AD133" s="21"/>
      <c r="AE133" s="21"/>
      <c r="AF133" s="21"/>
      <c r="AG133" s="21"/>
      <c r="AH133" s="22"/>
    </row>
    <row r="134" customFormat="false" ht="24.95" hidden="false" customHeight="true" outlineLevel="0" collapsed="false">
      <c r="A134" s="7" t="n">
        <v>2</v>
      </c>
      <c r="B134" s="7" t="n">
        <v>4</v>
      </c>
      <c r="C134" s="8" t="n">
        <v>0</v>
      </c>
      <c r="D134" s="8"/>
      <c r="E134" s="8" t="n">
        <v>2</v>
      </c>
      <c r="F134" s="8"/>
      <c r="G134" s="8" t="n">
        <v>1</v>
      </c>
      <c r="H134" s="8"/>
      <c r="I134" s="8"/>
      <c r="J134" s="8"/>
      <c r="K134" s="11"/>
      <c r="L134" s="11"/>
      <c r="M134" s="11"/>
      <c r="N134" s="11"/>
      <c r="O134" s="11"/>
      <c r="P134" s="11"/>
      <c r="Q134" s="11"/>
      <c r="R134" s="11"/>
      <c r="S134" s="11"/>
      <c r="T134" s="12" t="n">
        <v>42387</v>
      </c>
      <c r="W134" s="18"/>
      <c r="X134" s="19"/>
      <c r="Y134" s="23"/>
      <c r="Z134" s="24"/>
      <c r="AA134" s="24"/>
      <c r="AB134" s="24"/>
      <c r="AC134" s="24"/>
      <c r="AD134" s="24"/>
      <c r="AE134" s="24"/>
      <c r="AF134" s="24"/>
      <c r="AG134" s="24"/>
      <c r="AH134" s="25"/>
    </row>
    <row r="135" customFormat="false" ht="24.95" hidden="false" customHeight="true" outlineLevel="0" collapsed="false">
      <c r="A135" s="13" t="n">
        <v>4</v>
      </c>
      <c r="B135" s="13" t="n">
        <v>4</v>
      </c>
      <c r="C135" s="8" t="n">
        <v>3</v>
      </c>
      <c r="D135" s="8"/>
      <c r="E135" s="14" t="n">
        <v>3</v>
      </c>
      <c r="F135" s="14"/>
      <c r="G135" s="8" t="n">
        <v>1</v>
      </c>
      <c r="H135" s="8"/>
      <c r="I135" s="8"/>
      <c r="J135" s="8"/>
      <c r="K135" s="11"/>
      <c r="L135" s="11"/>
      <c r="M135" s="11"/>
      <c r="N135" s="11"/>
      <c r="O135" s="11"/>
      <c r="P135" s="11"/>
      <c r="Q135" s="11"/>
      <c r="R135" s="11"/>
      <c r="S135" s="11"/>
      <c r="T135" s="12" t="n">
        <v>42387</v>
      </c>
      <c r="W135" s="18"/>
      <c r="X135" s="19"/>
      <c r="Y135" s="23"/>
      <c r="Z135" s="24"/>
      <c r="AA135" s="24"/>
      <c r="AB135" s="24"/>
      <c r="AC135" s="24"/>
      <c r="AD135" s="24"/>
      <c r="AE135" s="24"/>
      <c r="AF135" s="24"/>
      <c r="AG135" s="24"/>
      <c r="AH135" s="25"/>
    </row>
    <row r="136" customFormat="false" ht="24.95" hidden="false" customHeight="true" outlineLevel="0" collapsed="false">
      <c r="A136" s="7" t="n">
        <v>2</v>
      </c>
      <c r="B136" s="7" t="n">
        <v>2</v>
      </c>
      <c r="C136" s="8" t="n">
        <v>3</v>
      </c>
      <c r="D136" s="8"/>
      <c r="E136" s="8" t="n">
        <v>2</v>
      </c>
      <c r="F136" s="8"/>
      <c r="G136" s="8" t="n">
        <v>1</v>
      </c>
      <c r="H136" s="8"/>
      <c r="I136" s="8"/>
      <c r="J136" s="8"/>
      <c r="K136" s="11"/>
      <c r="L136" s="11"/>
      <c r="M136" s="11"/>
      <c r="N136" s="11"/>
      <c r="O136" s="11"/>
      <c r="P136" s="11"/>
      <c r="Q136" s="11"/>
      <c r="R136" s="11"/>
      <c r="S136" s="11"/>
      <c r="T136" s="12" t="n">
        <v>42387</v>
      </c>
      <c r="W136" s="18"/>
      <c r="X136" s="19"/>
      <c r="Y136" s="23"/>
      <c r="Z136" s="24"/>
      <c r="AA136" s="24"/>
      <c r="AB136" s="24"/>
      <c r="AC136" s="24"/>
      <c r="AD136" s="24"/>
      <c r="AE136" s="24"/>
      <c r="AF136" s="24"/>
      <c r="AG136" s="24"/>
      <c r="AH136" s="25"/>
    </row>
    <row r="137" customFormat="false" ht="24.95" hidden="false" customHeight="true" outlineLevel="0" collapsed="false">
      <c r="A137" s="13" t="n">
        <v>4</v>
      </c>
      <c r="B137" s="13" t="n">
        <v>4</v>
      </c>
      <c r="C137" s="8" t="n">
        <v>3</v>
      </c>
      <c r="D137" s="8"/>
      <c r="E137" s="14" t="n">
        <v>4</v>
      </c>
      <c r="F137" s="14"/>
      <c r="G137" s="8" t="n">
        <v>1</v>
      </c>
      <c r="H137" s="8"/>
      <c r="I137" s="8"/>
      <c r="J137" s="8"/>
      <c r="K137" s="11"/>
      <c r="L137" s="11"/>
      <c r="M137" s="11"/>
      <c r="N137" s="11"/>
      <c r="O137" s="11"/>
      <c r="P137" s="11"/>
      <c r="Q137" s="11"/>
      <c r="R137" s="11"/>
      <c r="S137" s="11"/>
      <c r="T137" s="12" t="n">
        <v>42387</v>
      </c>
      <c r="W137" s="18"/>
      <c r="X137" s="19"/>
      <c r="Y137" s="26"/>
      <c r="Z137" s="27"/>
      <c r="AA137" s="27"/>
      <c r="AB137" s="27"/>
      <c r="AC137" s="27"/>
      <c r="AD137" s="27"/>
      <c r="AE137" s="27"/>
      <c r="AF137" s="27"/>
      <c r="AG137" s="27"/>
      <c r="AH137" s="28"/>
    </row>
    <row r="138" customFormat="false" ht="24.95" hidden="false" customHeight="true" outlineLevel="0" collapsed="false">
      <c r="A138" s="13" t="n">
        <v>1</v>
      </c>
      <c r="B138" s="13" t="n">
        <v>9</v>
      </c>
      <c r="C138" s="8" t="n">
        <v>3</v>
      </c>
      <c r="D138" s="8"/>
      <c r="E138" s="14" t="n">
        <v>3</v>
      </c>
      <c r="F138" s="14"/>
      <c r="G138" s="8" t="n">
        <v>1</v>
      </c>
      <c r="H138" s="8"/>
      <c r="I138" s="8"/>
      <c r="J138" s="8"/>
      <c r="K138" s="11"/>
      <c r="L138" s="11"/>
      <c r="M138" s="11"/>
      <c r="N138" s="11"/>
      <c r="O138" s="11"/>
      <c r="P138" s="11"/>
      <c r="Q138" s="11"/>
      <c r="R138" s="11"/>
      <c r="S138" s="11"/>
      <c r="T138" s="12" t="n">
        <v>42387</v>
      </c>
      <c r="W138" s="29"/>
    </row>
    <row r="139" customFormat="false" ht="24.95" hidden="false" customHeight="true" outlineLevel="0" collapsed="false">
      <c r="A139" s="7" t="n">
        <v>4</v>
      </c>
      <c r="B139" s="7" t="n">
        <v>4</v>
      </c>
      <c r="C139" s="8" t="n">
        <v>0</v>
      </c>
      <c r="D139" s="8"/>
      <c r="E139" s="8" t="n">
        <v>1</v>
      </c>
      <c r="F139" s="8"/>
      <c r="G139" s="8" t="n">
        <v>1</v>
      </c>
      <c r="H139" s="8"/>
      <c r="I139" s="8"/>
      <c r="J139" s="8"/>
      <c r="K139" s="11"/>
      <c r="L139" s="11"/>
      <c r="M139" s="11"/>
      <c r="N139" s="11"/>
      <c r="O139" s="11"/>
      <c r="P139" s="11"/>
      <c r="Q139" s="11"/>
      <c r="R139" s="11"/>
      <c r="S139" s="11"/>
      <c r="T139" s="12" t="n">
        <v>42388</v>
      </c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</row>
    <row r="140" customFormat="false" ht="24.95" hidden="false" customHeight="true" outlineLevel="0" collapsed="false">
      <c r="A140" s="13" t="n">
        <v>2</v>
      </c>
      <c r="B140" s="13" t="n">
        <v>3</v>
      </c>
      <c r="C140" s="8" t="n">
        <v>0</v>
      </c>
      <c r="D140" s="8"/>
      <c r="E140" s="14" t="n">
        <v>3</v>
      </c>
      <c r="F140" s="14"/>
      <c r="G140" s="8" t="n">
        <v>1</v>
      </c>
      <c r="H140" s="8"/>
      <c r="I140" s="8"/>
      <c r="J140" s="8"/>
      <c r="K140" s="11"/>
      <c r="L140" s="11"/>
      <c r="M140" s="11"/>
      <c r="N140" s="11"/>
      <c r="O140" s="11"/>
      <c r="P140" s="11"/>
      <c r="Q140" s="11"/>
      <c r="R140" s="11"/>
      <c r="S140" s="11"/>
      <c r="T140" s="12" t="n">
        <v>42388</v>
      </c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</row>
    <row r="141" customFormat="false" ht="24.95" hidden="false" customHeight="true" outlineLevel="0" collapsed="false">
      <c r="A141" s="7" t="n">
        <v>2</v>
      </c>
      <c r="B141" s="7" t="n">
        <v>1</v>
      </c>
      <c r="C141" s="8" t="n">
        <v>5</v>
      </c>
      <c r="D141" s="8"/>
      <c r="E141" s="8" t="n">
        <v>2</v>
      </c>
      <c r="F141" s="8"/>
      <c r="G141" s="8" t="n">
        <v>1</v>
      </c>
      <c r="H141" s="8"/>
      <c r="I141" s="8"/>
      <c r="J141" s="8"/>
      <c r="K141" s="11"/>
      <c r="L141" s="11"/>
      <c r="M141" s="11"/>
      <c r="N141" s="11"/>
      <c r="O141" s="11"/>
      <c r="P141" s="11"/>
      <c r="Q141" s="11"/>
      <c r="R141" s="11"/>
      <c r="S141" s="11"/>
      <c r="T141" s="12" t="n">
        <v>42389</v>
      </c>
      <c r="W141" s="18"/>
      <c r="X141" s="19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</row>
    <row r="142" customFormat="false" ht="24.95" hidden="false" customHeight="true" outlineLevel="0" collapsed="false">
      <c r="A142" s="13" t="n">
        <v>4</v>
      </c>
      <c r="B142" s="13" t="n">
        <v>4</v>
      </c>
      <c r="C142" s="8" t="n">
        <v>3</v>
      </c>
      <c r="D142" s="8"/>
      <c r="E142" s="14" t="n">
        <v>4</v>
      </c>
      <c r="F142" s="14"/>
      <c r="G142" s="8" t="n">
        <v>1</v>
      </c>
      <c r="H142" s="8"/>
      <c r="I142" s="8"/>
      <c r="J142" s="8"/>
      <c r="K142" s="11"/>
      <c r="L142" s="11"/>
      <c r="M142" s="11"/>
      <c r="N142" s="11"/>
      <c r="O142" s="11"/>
      <c r="P142" s="11"/>
      <c r="Q142" s="11"/>
      <c r="R142" s="11"/>
      <c r="S142" s="11"/>
      <c r="T142" s="12" t="n">
        <v>42389</v>
      </c>
      <c r="W142" s="18"/>
      <c r="X142" s="19"/>
      <c r="Y142" s="24"/>
      <c r="Z142" s="24"/>
      <c r="AA142" s="24"/>
      <c r="AB142" s="24"/>
      <c r="AC142" s="24"/>
      <c r="AD142" s="24"/>
      <c r="AE142" s="24"/>
      <c r="AF142" s="24"/>
      <c r="AG142" s="24"/>
      <c r="AH142" s="24"/>
    </row>
    <row r="143" customFormat="false" ht="24.95" hidden="false" customHeight="true" outlineLevel="0" collapsed="false">
      <c r="A143" s="7" t="n">
        <v>2</v>
      </c>
      <c r="B143" s="7" t="n">
        <v>4</v>
      </c>
      <c r="C143" s="8" t="n">
        <v>3</v>
      </c>
      <c r="D143" s="8"/>
      <c r="E143" s="8" t="n">
        <v>1</v>
      </c>
      <c r="F143" s="8"/>
      <c r="G143" s="8" t="n">
        <v>1</v>
      </c>
      <c r="H143" s="8"/>
      <c r="I143" s="8"/>
      <c r="J143" s="8"/>
      <c r="K143" s="11"/>
      <c r="L143" s="11"/>
      <c r="M143" s="11"/>
      <c r="N143" s="11"/>
      <c r="O143" s="11"/>
      <c r="P143" s="11"/>
      <c r="Q143" s="11"/>
      <c r="R143" s="11"/>
      <c r="S143" s="11"/>
      <c r="T143" s="12" t="n">
        <v>42390</v>
      </c>
      <c r="W143" s="18"/>
      <c r="X143" s="19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</row>
    <row r="144" customFormat="false" ht="24.95" hidden="false" customHeight="true" outlineLevel="0" collapsed="false">
      <c r="A144" s="13" t="n">
        <v>2</v>
      </c>
      <c r="B144" s="13" t="n">
        <v>3</v>
      </c>
      <c r="C144" s="8" t="n">
        <v>3</v>
      </c>
      <c r="D144" s="8"/>
      <c r="E144" s="14" t="n">
        <v>4</v>
      </c>
      <c r="F144" s="14"/>
      <c r="G144" s="8" t="n">
        <v>1</v>
      </c>
      <c r="H144" s="8"/>
      <c r="I144" s="8"/>
      <c r="J144" s="8"/>
      <c r="K144" s="11"/>
      <c r="L144" s="11"/>
      <c r="M144" s="11"/>
      <c r="N144" s="11"/>
      <c r="O144" s="11"/>
      <c r="P144" s="11"/>
      <c r="Q144" s="11"/>
      <c r="R144" s="11"/>
      <c r="S144" s="11"/>
      <c r="T144" s="12" t="n">
        <v>42390</v>
      </c>
      <c r="W144" s="30"/>
      <c r="X144" s="24"/>
    </row>
    <row r="145" customFormat="false" ht="24.95" hidden="false" customHeight="true" outlineLevel="0" collapsed="false">
      <c r="A145" s="7" t="n">
        <v>2</v>
      </c>
      <c r="B145" s="7" t="n">
        <v>1</v>
      </c>
      <c r="C145" s="8" t="n">
        <v>3</v>
      </c>
      <c r="D145" s="8"/>
      <c r="E145" s="8" t="n">
        <v>1</v>
      </c>
      <c r="F145" s="8"/>
      <c r="G145" s="8" t="n">
        <v>1</v>
      </c>
      <c r="H145" s="8"/>
      <c r="I145" s="8"/>
      <c r="J145" s="8"/>
      <c r="K145" s="11"/>
      <c r="L145" s="11"/>
      <c r="M145" s="11"/>
      <c r="N145" s="11"/>
      <c r="O145" s="11"/>
      <c r="P145" s="11"/>
      <c r="Q145" s="11"/>
      <c r="R145" s="11"/>
      <c r="S145" s="11"/>
      <c r="T145" s="12" t="n">
        <v>42391</v>
      </c>
      <c r="W145" s="30"/>
      <c r="X145" s="24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</row>
    <row r="146" customFormat="false" ht="24.95" hidden="false" customHeight="true" outlineLevel="0" collapsed="false">
      <c r="A146" s="13" t="n">
        <v>4</v>
      </c>
      <c r="B146" s="13" t="n">
        <v>4</v>
      </c>
      <c r="C146" s="8" t="n">
        <v>0</v>
      </c>
      <c r="D146" s="8"/>
      <c r="E146" s="14" t="n">
        <v>1</v>
      </c>
      <c r="F146" s="14"/>
      <c r="G146" s="8" t="n">
        <v>2</v>
      </c>
      <c r="H146" s="8"/>
      <c r="I146" s="8"/>
      <c r="J146" s="8"/>
      <c r="K146" s="11"/>
      <c r="L146" s="11"/>
      <c r="M146" s="11"/>
      <c r="N146" s="11"/>
      <c r="O146" s="11"/>
      <c r="P146" s="11"/>
      <c r="Q146" s="11"/>
      <c r="R146" s="11"/>
      <c r="S146" s="11"/>
      <c r="T146" s="12" t="n">
        <v>42391</v>
      </c>
      <c r="X146" s="24"/>
    </row>
    <row r="147" customFormat="false" ht="24.95" hidden="false" customHeight="true" outlineLevel="0" collapsed="false">
      <c r="A147" s="13" t="n">
        <v>4</v>
      </c>
      <c r="B147" s="13" t="n">
        <v>4</v>
      </c>
      <c r="C147" s="8" t="n">
        <v>0</v>
      </c>
      <c r="D147" s="8"/>
      <c r="E147" s="14" t="n">
        <v>3</v>
      </c>
      <c r="F147" s="14"/>
      <c r="G147" s="8" t="n">
        <v>1</v>
      </c>
      <c r="H147" s="8"/>
      <c r="I147" s="8"/>
      <c r="J147" s="8"/>
      <c r="K147" s="11"/>
      <c r="L147" s="11"/>
      <c r="M147" s="11"/>
      <c r="N147" s="11"/>
      <c r="O147" s="11"/>
      <c r="P147" s="11"/>
      <c r="Q147" s="11"/>
      <c r="R147" s="11"/>
      <c r="S147" s="11"/>
      <c r="T147" s="12" t="n">
        <v>42391</v>
      </c>
      <c r="W147" s="18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</row>
    <row r="148" customFormat="false" ht="24.95" hidden="false" customHeight="true" outlineLevel="0" collapsed="false">
      <c r="A148" s="7" t="n">
        <v>4</v>
      </c>
      <c r="B148" s="7" t="n">
        <v>4</v>
      </c>
      <c r="C148" s="8" t="n">
        <v>3</v>
      </c>
      <c r="D148" s="8"/>
      <c r="E148" s="8" t="n">
        <v>1</v>
      </c>
      <c r="F148" s="8"/>
      <c r="G148" s="8" t="n">
        <v>1</v>
      </c>
      <c r="H148" s="8"/>
      <c r="I148" s="8"/>
      <c r="J148" s="8"/>
      <c r="K148" s="11"/>
      <c r="L148" s="11"/>
      <c r="M148" s="11"/>
      <c r="N148" s="11"/>
      <c r="O148" s="11"/>
      <c r="P148" s="11"/>
      <c r="Q148" s="11"/>
      <c r="R148" s="11"/>
      <c r="S148" s="11"/>
      <c r="T148" s="12" t="n">
        <v>42391</v>
      </c>
      <c r="W148" s="18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</row>
    <row r="149" customFormat="false" ht="24.95" hidden="false" customHeight="true" outlineLevel="0" collapsed="false">
      <c r="A149" s="13" t="n">
        <v>4</v>
      </c>
      <c r="B149" s="13" t="n">
        <v>4</v>
      </c>
      <c r="C149" s="8" t="n">
        <v>3</v>
      </c>
      <c r="D149" s="8"/>
      <c r="E149" s="14" t="n">
        <v>2</v>
      </c>
      <c r="F149" s="14"/>
      <c r="G149" s="8" t="n">
        <v>1</v>
      </c>
      <c r="H149" s="8"/>
      <c r="I149" s="8"/>
      <c r="J149" s="8"/>
      <c r="K149" s="11"/>
      <c r="L149" s="11"/>
      <c r="M149" s="11"/>
      <c r="N149" s="11"/>
      <c r="O149" s="11"/>
      <c r="P149" s="11"/>
      <c r="Q149" s="11"/>
      <c r="R149" s="11"/>
      <c r="S149" s="11"/>
      <c r="T149" s="12" t="n">
        <v>42394</v>
      </c>
      <c r="W149" s="18"/>
      <c r="X149" s="24"/>
      <c r="Y149" s="24"/>
      <c r="Z149" s="24"/>
      <c r="AA149" s="24"/>
      <c r="AB149" s="24"/>
      <c r="AC149" s="24"/>
      <c r="AD149" s="24"/>
      <c r="AE149" s="24"/>
      <c r="AF149" s="24"/>
      <c r="AG149" s="24"/>
      <c r="AH149" s="24"/>
    </row>
    <row r="150" customFormat="false" ht="24.95" hidden="false" customHeight="true" outlineLevel="0" collapsed="false">
      <c r="A150" s="7" t="n">
        <v>2</v>
      </c>
      <c r="B150" s="7" t="n">
        <v>3</v>
      </c>
      <c r="C150" s="8" t="n">
        <v>3</v>
      </c>
      <c r="D150" s="8"/>
      <c r="E150" s="8" t="n">
        <v>3</v>
      </c>
      <c r="F150" s="8"/>
      <c r="G150" s="8" t="n">
        <v>1</v>
      </c>
      <c r="H150" s="8"/>
      <c r="I150" s="8"/>
      <c r="J150" s="8"/>
      <c r="K150" s="11"/>
      <c r="L150" s="11"/>
      <c r="M150" s="11"/>
      <c r="N150" s="11"/>
      <c r="O150" s="11"/>
      <c r="P150" s="11"/>
      <c r="Q150" s="11"/>
      <c r="R150" s="11"/>
      <c r="S150" s="11"/>
      <c r="T150" s="12" t="n">
        <v>42394</v>
      </c>
      <c r="W150" s="18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24"/>
    </row>
    <row r="151" customFormat="false" ht="24.95" hidden="false" customHeight="true" outlineLevel="0" collapsed="false">
      <c r="A151" s="13" t="n">
        <v>1</v>
      </c>
      <c r="B151" s="13" t="n">
        <v>4</v>
      </c>
      <c r="C151" s="8" t="n">
        <v>3</v>
      </c>
      <c r="D151" s="8"/>
      <c r="E151" s="14" t="n">
        <v>3</v>
      </c>
      <c r="F151" s="14"/>
      <c r="G151" s="8" t="n">
        <v>1</v>
      </c>
      <c r="H151" s="8"/>
      <c r="I151" s="8"/>
      <c r="J151" s="8"/>
      <c r="K151" s="11"/>
      <c r="L151" s="11"/>
      <c r="M151" s="11"/>
      <c r="N151" s="11"/>
      <c r="O151" s="11"/>
      <c r="P151" s="11"/>
      <c r="Q151" s="11"/>
      <c r="R151" s="11"/>
      <c r="S151" s="11"/>
      <c r="T151" s="12" t="n">
        <v>42394</v>
      </c>
      <c r="W151" s="18"/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H151" s="24"/>
    </row>
    <row r="152" customFormat="false" ht="24.95" hidden="false" customHeight="true" outlineLevel="0" collapsed="false">
      <c r="A152" s="7" t="n">
        <v>1</v>
      </c>
      <c r="B152" s="7" t="n">
        <v>4</v>
      </c>
      <c r="C152" s="8" t="n">
        <v>3</v>
      </c>
      <c r="D152" s="8"/>
      <c r="E152" s="8" t="n">
        <v>3</v>
      </c>
      <c r="F152" s="8"/>
      <c r="G152" s="8" t="n">
        <v>1</v>
      </c>
      <c r="H152" s="8"/>
      <c r="I152" s="8"/>
      <c r="J152" s="8"/>
      <c r="K152" s="11"/>
      <c r="L152" s="11"/>
      <c r="M152" s="11"/>
      <c r="N152" s="11"/>
      <c r="O152" s="11"/>
      <c r="P152" s="11"/>
      <c r="Q152" s="11"/>
      <c r="R152" s="11"/>
      <c r="S152" s="11"/>
      <c r="T152" s="12" t="n">
        <v>42394</v>
      </c>
      <c r="Y152" s="16"/>
      <c r="Z152" s="16"/>
      <c r="AA152" s="16"/>
      <c r="AB152" s="16"/>
      <c r="AC152" s="31"/>
      <c r="AD152" s="31"/>
      <c r="AE152" s="31"/>
      <c r="AF152" s="31"/>
      <c r="AG152" s="31"/>
      <c r="AH152" s="31"/>
    </row>
    <row r="153" customFormat="false" ht="24.95" hidden="false" customHeight="true" outlineLevel="0" collapsed="false">
      <c r="A153" s="13" t="n">
        <v>2</v>
      </c>
      <c r="B153" s="13" t="n">
        <v>4</v>
      </c>
      <c r="C153" s="8" t="n">
        <v>3</v>
      </c>
      <c r="D153" s="8"/>
      <c r="E153" s="14" t="n">
        <v>2</v>
      </c>
      <c r="F153" s="14"/>
      <c r="G153" s="8" t="n">
        <v>1</v>
      </c>
      <c r="H153" s="8"/>
      <c r="I153" s="8"/>
      <c r="J153" s="8"/>
      <c r="K153" s="11"/>
      <c r="L153" s="11"/>
      <c r="M153" s="11"/>
      <c r="N153" s="11"/>
      <c r="O153" s="11"/>
      <c r="P153" s="11"/>
      <c r="Q153" s="11"/>
      <c r="R153" s="11"/>
      <c r="S153" s="11"/>
      <c r="T153" s="12" t="n">
        <v>42394</v>
      </c>
    </row>
    <row r="154" customFormat="false" ht="24.95" hidden="false" customHeight="true" outlineLevel="0" collapsed="false">
      <c r="A154" s="7" t="n">
        <v>1</v>
      </c>
      <c r="B154" s="7" t="n">
        <v>4</v>
      </c>
      <c r="C154" s="8" t="n">
        <v>3</v>
      </c>
      <c r="D154" s="8"/>
      <c r="E154" s="8" t="n">
        <v>1</v>
      </c>
      <c r="F154" s="8"/>
      <c r="G154" s="8" t="n">
        <v>1</v>
      </c>
      <c r="H154" s="8"/>
      <c r="I154" s="8"/>
      <c r="J154" s="8"/>
      <c r="K154" s="11"/>
      <c r="L154" s="11"/>
      <c r="M154" s="11"/>
      <c r="N154" s="11"/>
      <c r="O154" s="11"/>
      <c r="P154" s="11"/>
      <c r="Q154" s="11"/>
      <c r="R154" s="11"/>
      <c r="S154" s="11"/>
      <c r="T154" s="12" t="n">
        <v>42394</v>
      </c>
      <c r="W154" s="18"/>
      <c r="Y154" s="24"/>
      <c r="Z154" s="24"/>
      <c r="AA154" s="24"/>
      <c r="AB154" s="24"/>
    </row>
    <row r="155" customFormat="false" ht="24.95" hidden="false" customHeight="true" outlineLevel="0" collapsed="false">
      <c r="A155" s="7" t="n">
        <v>1</v>
      </c>
      <c r="B155" s="7" t="n">
        <v>4</v>
      </c>
      <c r="C155" s="8" t="n">
        <v>3</v>
      </c>
      <c r="D155" s="8"/>
      <c r="E155" s="8" t="n">
        <v>1</v>
      </c>
      <c r="F155" s="8"/>
      <c r="G155" s="8" t="n">
        <v>1</v>
      </c>
      <c r="H155" s="8"/>
      <c r="I155" s="8"/>
      <c r="J155" s="8"/>
      <c r="K155" s="11"/>
      <c r="L155" s="11"/>
      <c r="M155" s="11"/>
      <c r="N155" s="11"/>
      <c r="O155" s="11"/>
      <c r="P155" s="11"/>
      <c r="Q155" s="11"/>
      <c r="R155" s="11"/>
      <c r="S155" s="11"/>
      <c r="T155" s="12" t="n">
        <v>42394</v>
      </c>
      <c r="W155" s="18"/>
      <c r="Y155" s="24"/>
      <c r="Z155" s="24"/>
      <c r="AA155" s="24"/>
      <c r="AB155" s="24"/>
    </row>
    <row r="156" customFormat="false" ht="24.95" hidden="false" customHeight="true" outlineLevel="0" collapsed="false">
      <c r="A156" s="7" t="n">
        <v>1</v>
      </c>
      <c r="B156" s="7" t="n">
        <v>8</v>
      </c>
      <c r="C156" s="8" t="n">
        <v>3</v>
      </c>
      <c r="D156" s="8"/>
      <c r="E156" s="8" t="n">
        <v>3</v>
      </c>
      <c r="F156" s="8"/>
      <c r="G156" s="8" t="n">
        <v>2</v>
      </c>
      <c r="H156" s="8"/>
      <c r="I156" s="8"/>
      <c r="J156" s="8"/>
      <c r="K156" s="11"/>
      <c r="L156" s="11"/>
      <c r="M156" s="11"/>
      <c r="N156" s="11"/>
      <c r="O156" s="11"/>
      <c r="P156" s="11"/>
      <c r="Q156" s="11"/>
      <c r="R156" s="11"/>
      <c r="S156" s="11"/>
      <c r="T156" s="12" t="n">
        <v>42395</v>
      </c>
      <c r="W156" s="18"/>
      <c r="Y156" s="24"/>
      <c r="Z156" s="24"/>
      <c r="AA156" s="24"/>
      <c r="AB156" s="24"/>
    </row>
    <row r="157" customFormat="false" ht="24.95" hidden="false" customHeight="true" outlineLevel="0" collapsed="false">
      <c r="A157" s="7" t="n">
        <v>2</v>
      </c>
      <c r="B157" s="7" t="n">
        <v>4</v>
      </c>
      <c r="C157" s="8" t="n">
        <v>3</v>
      </c>
      <c r="D157" s="8"/>
      <c r="E157" s="8" t="n">
        <v>4</v>
      </c>
      <c r="F157" s="8"/>
      <c r="G157" s="8" t="n">
        <v>1</v>
      </c>
      <c r="H157" s="8"/>
      <c r="I157" s="8"/>
      <c r="J157" s="8"/>
      <c r="K157" s="11"/>
      <c r="L157" s="11"/>
      <c r="M157" s="11"/>
      <c r="N157" s="11"/>
      <c r="O157" s="11"/>
      <c r="P157" s="11"/>
      <c r="Q157" s="11"/>
      <c r="R157" s="11"/>
      <c r="S157" s="11"/>
      <c r="T157" s="12" t="n">
        <v>42395</v>
      </c>
      <c r="W157" s="18"/>
      <c r="Y157" s="24"/>
      <c r="Z157" s="24"/>
      <c r="AA157" s="24"/>
      <c r="AB157" s="24"/>
    </row>
    <row r="158" customFormat="false" ht="24.95" hidden="false" customHeight="true" outlineLevel="0" collapsed="false">
      <c r="A158" s="7" t="n">
        <v>1</v>
      </c>
      <c r="B158" s="7" t="n">
        <v>4</v>
      </c>
      <c r="C158" s="8" t="n">
        <v>3</v>
      </c>
      <c r="D158" s="8"/>
      <c r="E158" s="8" t="n">
        <v>4</v>
      </c>
      <c r="F158" s="8"/>
      <c r="G158" s="8" t="n">
        <v>1</v>
      </c>
      <c r="H158" s="8"/>
      <c r="I158" s="8"/>
      <c r="J158" s="8"/>
      <c r="K158" s="11"/>
      <c r="L158" s="11"/>
      <c r="M158" s="11"/>
      <c r="N158" s="11"/>
      <c r="O158" s="11"/>
      <c r="P158" s="11"/>
      <c r="Q158" s="11"/>
      <c r="R158" s="11"/>
      <c r="S158" s="11"/>
      <c r="T158" s="12" t="n">
        <v>42395</v>
      </c>
      <c r="W158" s="18"/>
      <c r="Y158" s="24"/>
      <c r="Z158" s="24"/>
      <c r="AA158" s="24"/>
      <c r="AB158" s="24"/>
    </row>
    <row r="159" customFormat="false" ht="24.95" hidden="false" customHeight="true" outlineLevel="0" collapsed="false">
      <c r="A159" s="7" t="n">
        <v>2</v>
      </c>
      <c r="B159" s="7" t="s">
        <v>7</v>
      </c>
      <c r="C159" s="8" t="n">
        <v>0</v>
      </c>
      <c r="D159" s="8"/>
      <c r="E159" s="8" t="n">
        <v>1</v>
      </c>
      <c r="F159" s="8"/>
      <c r="G159" s="8" t="n">
        <v>1</v>
      </c>
      <c r="H159" s="8"/>
      <c r="I159" s="8"/>
      <c r="J159" s="8"/>
      <c r="K159" s="11"/>
      <c r="L159" s="11"/>
      <c r="M159" s="11"/>
      <c r="N159" s="11"/>
      <c r="O159" s="11"/>
      <c r="P159" s="11"/>
      <c r="Q159" s="11"/>
      <c r="R159" s="11"/>
      <c r="S159" s="11"/>
      <c r="T159" s="12" t="n">
        <v>42395</v>
      </c>
    </row>
    <row r="160" customFormat="false" ht="24.95" hidden="false" customHeight="true" outlineLevel="0" collapsed="false">
      <c r="A160" s="7" t="n">
        <v>1</v>
      </c>
      <c r="B160" s="7" t="n">
        <v>3</v>
      </c>
      <c r="C160" s="8" t="n">
        <v>0</v>
      </c>
      <c r="D160" s="8"/>
      <c r="E160" s="8" t="n">
        <v>2</v>
      </c>
      <c r="F160" s="8"/>
      <c r="G160" s="8" t="n">
        <v>1</v>
      </c>
      <c r="H160" s="8"/>
      <c r="I160" s="8"/>
      <c r="J160" s="8"/>
      <c r="K160" s="11"/>
      <c r="L160" s="11"/>
      <c r="M160" s="11"/>
      <c r="N160" s="11"/>
      <c r="O160" s="11"/>
      <c r="P160" s="11"/>
      <c r="Q160" s="11"/>
      <c r="R160" s="11"/>
      <c r="S160" s="11"/>
      <c r="T160" s="12" t="n">
        <v>42395</v>
      </c>
    </row>
    <row r="161" customFormat="false" ht="24.95" hidden="false" customHeight="true" outlineLevel="0" collapsed="false">
      <c r="A161" s="7" t="n">
        <v>2</v>
      </c>
      <c r="B161" s="7" t="n">
        <v>1</v>
      </c>
      <c r="C161" s="8" t="n">
        <v>3</v>
      </c>
      <c r="D161" s="8"/>
      <c r="E161" s="8" t="n">
        <v>1</v>
      </c>
      <c r="F161" s="8"/>
      <c r="G161" s="8" t="n">
        <v>1</v>
      </c>
      <c r="H161" s="8"/>
      <c r="I161" s="8"/>
      <c r="J161" s="8"/>
      <c r="K161" s="11"/>
      <c r="L161" s="11"/>
      <c r="M161" s="11"/>
      <c r="N161" s="11"/>
      <c r="O161" s="11"/>
      <c r="P161" s="11"/>
      <c r="Q161" s="11"/>
      <c r="R161" s="11"/>
      <c r="S161" s="11"/>
      <c r="T161" s="12" t="n">
        <v>42396</v>
      </c>
    </row>
    <row r="162" customFormat="false" ht="24.95" hidden="false" customHeight="true" outlineLevel="0" collapsed="false">
      <c r="A162" s="7" t="n">
        <v>2</v>
      </c>
      <c r="B162" s="7" t="n">
        <v>4</v>
      </c>
      <c r="C162" s="8" t="n">
        <v>0</v>
      </c>
      <c r="D162" s="8"/>
      <c r="E162" s="8" t="n">
        <v>2</v>
      </c>
      <c r="F162" s="8"/>
      <c r="G162" s="8" t="n">
        <v>1</v>
      </c>
      <c r="H162" s="8"/>
      <c r="I162" s="8"/>
      <c r="J162" s="8"/>
      <c r="K162" s="11"/>
      <c r="L162" s="11"/>
      <c r="M162" s="11"/>
      <c r="N162" s="11"/>
      <c r="O162" s="11"/>
      <c r="P162" s="11"/>
      <c r="Q162" s="11"/>
      <c r="R162" s="11"/>
      <c r="S162" s="11"/>
      <c r="T162" s="12" t="n">
        <v>42396</v>
      </c>
    </row>
    <row r="163" customFormat="false" ht="24.95" hidden="false" customHeight="true" outlineLevel="0" collapsed="false">
      <c r="A163" s="7" t="n">
        <v>2</v>
      </c>
      <c r="B163" s="7" t="n">
        <v>2</v>
      </c>
      <c r="C163" s="8" t="n">
        <v>0</v>
      </c>
      <c r="D163" s="8"/>
      <c r="E163" s="8" t="n">
        <v>3</v>
      </c>
      <c r="F163" s="8"/>
      <c r="G163" s="8" t="n">
        <v>1</v>
      </c>
      <c r="H163" s="8"/>
      <c r="I163" s="8"/>
      <c r="J163" s="8"/>
      <c r="K163" s="11"/>
      <c r="L163" s="11"/>
      <c r="M163" s="11"/>
      <c r="N163" s="11"/>
      <c r="O163" s="11"/>
      <c r="P163" s="11"/>
      <c r="Q163" s="11"/>
      <c r="R163" s="11"/>
      <c r="S163" s="11"/>
      <c r="T163" s="12" t="n">
        <v>42396</v>
      </c>
    </row>
    <row r="164" customFormat="false" ht="24.95" hidden="false" customHeight="true" outlineLevel="0" collapsed="false">
      <c r="A164" s="7" t="n">
        <v>5</v>
      </c>
      <c r="B164" s="7" t="n">
        <v>4</v>
      </c>
      <c r="C164" s="8" t="n">
        <v>3</v>
      </c>
      <c r="D164" s="8"/>
      <c r="E164" s="8" t="n">
        <v>4</v>
      </c>
      <c r="F164" s="8"/>
      <c r="G164" s="8" t="n">
        <v>1</v>
      </c>
      <c r="H164" s="8"/>
      <c r="I164" s="8"/>
      <c r="J164" s="8"/>
      <c r="K164" s="11"/>
      <c r="L164" s="11"/>
      <c r="M164" s="11"/>
      <c r="N164" s="11"/>
      <c r="O164" s="11"/>
      <c r="P164" s="11"/>
      <c r="Q164" s="11"/>
      <c r="R164" s="11"/>
      <c r="S164" s="11"/>
      <c r="T164" s="12" t="n">
        <v>42397</v>
      </c>
    </row>
    <row r="165" customFormat="false" ht="24.95" hidden="false" customHeight="true" outlineLevel="0" collapsed="false">
      <c r="A165" s="7" t="n">
        <v>5</v>
      </c>
      <c r="B165" s="7" t="n">
        <v>4</v>
      </c>
      <c r="C165" s="8" t="n">
        <v>3</v>
      </c>
      <c r="D165" s="8"/>
      <c r="E165" s="8" t="n">
        <v>3</v>
      </c>
      <c r="F165" s="8"/>
      <c r="G165" s="8" t="n">
        <v>1</v>
      </c>
      <c r="H165" s="8"/>
      <c r="I165" s="8"/>
      <c r="J165" s="8"/>
      <c r="K165" s="11"/>
      <c r="L165" s="11"/>
      <c r="M165" s="11"/>
      <c r="N165" s="11"/>
      <c r="O165" s="11"/>
      <c r="P165" s="11"/>
      <c r="Q165" s="11"/>
      <c r="R165" s="11"/>
      <c r="S165" s="11"/>
      <c r="T165" s="12" t="n">
        <v>42397</v>
      </c>
    </row>
    <row r="166" customFormat="false" ht="24.95" hidden="false" customHeight="true" outlineLevel="0" collapsed="false">
      <c r="A166" s="7" t="n">
        <v>5</v>
      </c>
      <c r="B166" s="7" t="n">
        <v>4</v>
      </c>
      <c r="C166" s="8" t="n">
        <v>3</v>
      </c>
      <c r="D166" s="8"/>
      <c r="E166" s="8" t="n">
        <v>1</v>
      </c>
      <c r="F166" s="8"/>
      <c r="G166" s="8" t="n">
        <v>1</v>
      </c>
      <c r="H166" s="8"/>
      <c r="I166" s="8"/>
      <c r="J166" s="8"/>
      <c r="K166" s="11"/>
      <c r="L166" s="11"/>
      <c r="M166" s="11"/>
      <c r="N166" s="11"/>
      <c r="O166" s="11"/>
      <c r="P166" s="11"/>
      <c r="Q166" s="11"/>
      <c r="R166" s="11"/>
      <c r="S166" s="11"/>
      <c r="T166" s="12" t="n">
        <v>42397</v>
      </c>
    </row>
    <row r="167" customFormat="false" ht="24.95" hidden="false" customHeight="true" outlineLevel="0" collapsed="false">
      <c r="A167" s="7" t="n">
        <v>1</v>
      </c>
      <c r="B167" s="7" t="n">
        <v>4</v>
      </c>
      <c r="C167" s="8" t="n">
        <v>3</v>
      </c>
      <c r="D167" s="8"/>
      <c r="E167" s="8" t="n">
        <v>1</v>
      </c>
      <c r="F167" s="8"/>
      <c r="G167" s="8" t="n">
        <v>1</v>
      </c>
      <c r="H167" s="8"/>
      <c r="I167" s="8"/>
      <c r="J167" s="8"/>
      <c r="K167" s="11"/>
      <c r="L167" s="11"/>
      <c r="M167" s="11"/>
      <c r="N167" s="11"/>
      <c r="O167" s="11"/>
      <c r="P167" s="11"/>
      <c r="Q167" s="11"/>
      <c r="R167" s="11"/>
      <c r="S167" s="11"/>
      <c r="T167" s="12" t="n">
        <v>42397</v>
      </c>
    </row>
    <row r="168" customFormat="false" ht="24.95" hidden="false" customHeight="true" outlineLevel="0" collapsed="false">
      <c r="A168" s="7" t="n">
        <v>5</v>
      </c>
      <c r="B168" s="7" t="n">
        <v>4</v>
      </c>
      <c r="C168" s="8" t="n">
        <v>3</v>
      </c>
      <c r="D168" s="8"/>
      <c r="E168" s="8" t="n">
        <v>4</v>
      </c>
      <c r="F168" s="8"/>
      <c r="G168" s="8" t="n">
        <v>1</v>
      </c>
      <c r="H168" s="8"/>
      <c r="I168" s="8"/>
      <c r="J168" s="8"/>
      <c r="K168" s="11"/>
      <c r="L168" s="11"/>
      <c r="M168" s="11"/>
      <c r="N168" s="11"/>
      <c r="O168" s="11"/>
      <c r="P168" s="11"/>
      <c r="Q168" s="11"/>
      <c r="R168" s="11"/>
      <c r="S168" s="11"/>
      <c r="T168" s="12" t="n">
        <v>42397</v>
      </c>
    </row>
    <row r="169" customFormat="false" ht="24.95" hidden="false" customHeight="true" outlineLevel="0" collapsed="false">
      <c r="A169" s="7" t="n">
        <v>1</v>
      </c>
      <c r="B169" s="7" t="n">
        <v>4</v>
      </c>
      <c r="C169" s="8" t="n">
        <v>3</v>
      </c>
      <c r="D169" s="8"/>
      <c r="E169" s="8" t="n">
        <v>2</v>
      </c>
      <c r="F169" s="8"/>
      <c r="G169" s="8" t="n">
        <v>1</v>
      </c>
      <c r="H169" s="8"/>
      <c r="I169" s="8"/>
      <c r="J169" s="8"/>
      <c r="K169" s="11"/>
      <c r="L169" s="11"/>
      <c r="M169" s="11"/>
      <c r="N169" s="11"/>
      <c r="O169" s="11"/>
      <c r="P169" s="11"/>
      <c r="Q169" s="11"/>
      <c r="R169" s="11"/>
      <c r="S169" s="11"/>
      <c r="T169" s="12" t="n">
        <v>42397</v>
      </c>
    </row>
    <row r="170" customFormat="false" ht="24.95" hidden="false" customHeight="true" outlineLevel="0" collapsed="false">
      <c r="A170" s="7" t="n">
        <v>1</v>
      </c>
      <c r="B170" s="7" t="n">
        <v>4</v>
      </c>
      <c r="C170" s="8" t="n">
        <v>3</v>
      </c>
      <c r="D170" s="8"/>
      <c r="E170" s="8" t="n">
        <v>4</v>
      </c>
      <c r="F170" s="8"/>
      <c r="G170" s="8" t="n">
        <v>1</v>
      </c>
      <c r="H170" s="8"/>
      <c r="I170" s="8"/>
      <c r="J170" s="8"/>
      <c r="K170" s="11"/>
      <c r="L170" s="11"/>
      <c r="M170" s="11"/>
      <c r="N170" s="11"/>
      <c r="O170" s="11"/>
      <c r="P170" s="11"/>
      <c r="Q170" s="11"/>
      <c r="R170" s="11"/>
      <c r="S170" s="11"/>
      <c r="T170" s="12" t="n">
        <v>42397</v>
      </c>
    </row>
    <row r="171" customFormat="false" ht="24.95" hidden="false" customHeight="true" outlineLevel="0" collapsed="false">
      <c r="A171" s="7" t="n">
        <v>2</v>
      </c>
      <c r="B171" s="7" t="n">
        <v>4</v>
      </c>
      <c r="C171" s="8" t="n">
        <v>0</v>
      </c>
      <c r="D171" s="8"/>
      <c r="E171" s="8" t="n">
        <v>3</v>
      </c>
      <c r="F171" s="8"/>
      <c r="G171" s="8" t="n">
        <v>1</v>
      </c>
      <c r="H171" s="8"/>
      <c r="I171" s="8"/>
      <c r="J171" s="8"/>
      <c r="K171" s="11"/>
      <c r="L171" s="11"/>
      <c r="M171" s="11"/>
      <c r="N171" s="11"/>
      <c r="O171" s="11"/>
      <c r="P171" s="11"/>
      <c r="Q171" s="11"/>
      <c r="R171" s="11"/>
      <c r="S171" s="11"/>
      <c r="T171" s="12" t="n">
        <v>42397</v>
      </c>
    </row>
    <row r="172" customFormat="false" ht="24.95" hidden="false" customHeight="true" outlineLevel="0" collapsed="false">
      <c r="A172" s="7" t="n">
        <v>3</v>
      </c>
      <c r="B172" s="7" t="n">
        <v>7</v>
      </c>
      <c r="C172" s="8" t="n">
        <v>0</v>
      </c>
      <c r="D172" s="8"/>
      <c r="E172" s="8" t="n">
        <v>2</v>
      </c>
      <c r="F172" s="8"/>
      <c r="G172" s="8" t="n">
        <v>1</v>
      </c>
      <c r="H172" s="8"/>
      <c r="I172" s="8"/>
      <c r="J172" s="8"/>
      <c r="K172" s="11"/>
      <c r="L172" s="11"/>
      <c r="M172" s="11"/>
      <c r="N172" s="11"/>
      <c r="O172" s="11"/>
      <c r="P172" s="11"/>
      <c r="Q172" s="11"/>
      <c r="R172" s="11"/>
      <c r="S172" s="11"/>
      <c r="T172" s="12" t="n">
        <v>42397</v>
      </c>
    </row>
    <row r="173" customFormat="false" ht="24.95" hidden="false" customHeight="true" outlineLevel="0" collapsed="false">
      <c r="A173" s="7" t="n">
        <v>3</v>
      </c>
      <c r="B173" s="7" t="n">
        <v>7</v>
      </c>
      <c r="C173" s="8" t="n">
        <v>0</v>
      </c>
      <c r="D173" s="8"/>
      <c r="E173" s="8" t="n">
        <v>2</v>
      </c>
      <c r="F173" s="8"/>
      <c r="G173" s="8" t="n">
        <v>1</v>
      </c>
      <c r="H173" s="8"/>
      <c r="I173" s="8"/>
      <c r="J173" s="8"/>
      <c r="K173" s="11"/>
      <c r="L173" s="11"/>
      <c r="M173" s="11"/>
      <c r="N173" s="11"/>
      <c r="O173" s="11"/>
      <c r="P173" s="11"/>
      <c r="Q173" s="11"/>
      <c r="R173" s="11"/>
      <c r="S173" s="11"/>
      <c r="T173" s="12" t="n">
        <v>42397</v>
      </c>
    </row>
    <row r="174" customFormat="false" ht="24.95" hidden="false" customHeight="true" outlineLevel="0" collapsed="false">
      <c r="A174" s="7" t="n">
        <v>3</v>
      </c>
      <c r="B174" s="7" t="n">
        <v>7</v>
      </c>
      <c r="C174" s="8" t="n">
        <v>0</v>
      </c>
      <c r="D174" s="8"/>
      <c r="E174" s="8" t="n">
        <v>4</v>
      </c>
      <c r="F174" s="8"/>
      <c r="G174" s="8" t="n">
        <v>1</v>
      </c>
      <c r="H174" s="8"/>
      <c r="I174" s="8"/>
      <c r="J174" s="8"/>
      <c r="K174" s="11"/>
      <c r="L174" s="11"/>
      <c r="M174" s="11"/>
      <c r="N174" s="11"/>
      <c r="O174" s="11"/>
      <c r="P174" s="11"/>
      <c r="Q174" s="11"/>
      <c r="R174" s="11"/>
      <c r="S174" s="11"/>
      <c r="T174" s="12" t="n">
        <v>42397</v>
      </c>
    </row>
    <row r="175" customFormat="false" ht="24.95" hidden="false" customHeight="true" outlineLevel="0" collapsed="false">
      <c r="A175" s="7" t="n">
        <v>3</v>
      </c>
      <c r="B175" s="7" t="n">
        <v>4</v>
      </c>
      <c r="C175" s="8" t="n">
        <v>0</v>
      </c>
      <c r="D175" s="8"/>
      <c r="E175" s="8" t="n">
        <v>2</v>
      </c>
      <c r="F175" s="8"/>
      <c r="G175" s="8" t="n">
        <v>2</v>
      </c>
      <c r="H175" s="8"/>
      <c r="I175" s="8"/>
      <c r="J175" s="8"/>
      <c r="K175" s="11"/>
      <c r="L175" s="11"/>
      <c r="M175" s="11"/>
      <c r="N175" s="11"/>
      <c r="O175" s="11"/>
      <c r="P175" s="11"/>
      <c r="Q175" s="11"/>
      <c r="R175" s="11"/>
      <c r="S175" s="11"/>
      <c r="T175" s="12" t="n">
        <v>42398</v>
      </c>
    </row>
    <row r="176" customFormat="false" ht="24.95" hidden="false" customHeight="true" outlineLevel="0" collapsed="false">
      <c r="A176" s="7" t="n">
        <v>3</v>
      </c>
      <c r="B176" s="7" t="n">
        <v>7</v>
      </c>
      <c r="C176" s="8" t="n">
        <v>0</v>
      </c>
      <c r="D176" s="8"/>
      <c r="E176" s="8" t="n">
        <v>2</v>
      </c>
      <c r="F176" s="8"/>
      <c r="G176" s="8" t="n">
        <v>2</v>
      </c>
      <c r="H176" s="8"/>
      <c r="I176" s="8"/>
      <c r="J176" s="8"/>
      <c r="K176" s="11"/>
      <c r="L176" s="11"/>
      <c r="M176" s="11"/>
      <c r="N176" s="11"/>
      <c r="O176" s="11"/>
      <c r="P176" s="11"/>
      <c r="Q176" s="11"/>
      <c r="R176" s="11"/>
      <c r="S176" s="11"/>
      <c r="T176" s="12" t="n">
        <v>42401</v>
      </c>
    </row>
    <row r="177" customFormat="false" ht="24.95" hidden="false" customHeight="true" outlineLevel="0" collapsed="false">
      <c r="A177" s="7" t="n">
        <v>3</v>
      </c>
      <c r="B177" s="7" t="n">
        <v>7</v>
      </c>
      <c r="C177" s="8" t="n">
        <v>0</v>
      </c>
      <c r="D177" s="8"/>
      <c r="E177" s="8" t="n">
        <v>2</v>
      </c>
      <c r="F177" s="8"/>
      <c r="G177" s="8" t="n">
        <v>1</v>
      </c>
      <c r="H177" s="8"/>
      <c r="I177" s="8"/>
      <c r="J177" s="8"/>
      <c r="K177" s="11"/>
      <c r="L177" s="11"/>
      <c r="M177" s="11"/>
      <c r="N177" s="11"/>
      <c r="O177" s="11"/>
      <c r="P177" s="11"/>
      <c r="Q177" s="11"/>
      <c r="R177" s="11"/>
      <c r="S177" s="11"/>
      <c r="T177" s="12" t="n">
        <v>42402</v>
      </c>
    </row>
    <row r="178" customFormat="false" ht="24.95" hidden="false" customHeight="true" outlineLevel="0" collapsed="false">
      <c r="A178" s="7" t="n">
        <v>4</v>
      </c>
      <c r="B178" s="7" t="n">
        <v>4</v>
      </c>
      <c r="C178" s="8" t="n">
        <v>0</v>
      </c>
      <c r="D178" s="8"/>
      <c r="E178" s="8" t="n">
        <v>2</v>
      </c>
      <c r="F178" s="8"/>
      <c r="G178" s="8" t="n">
        <v>1</v>
      </c>
      <c r="H178" s="8"/>
      <c r="I178" s="8"/>
      <c r="J178" s="8"/>
      <c r="K178" s="11"/>
      <c r="L178" s="11"/>
      <c r="M178" s="11"/>
      <c r="N178" s="11"/>
      <c r="O178" s="11"/>
      <c r="P178" s="11"/>
      <c r="Q178" s="11"/>
      <c r="R178" s="11"/>
      <c r="S178" s="11"/>
      <c r="T178" s="12" t="n">
        <v>42402</v>
      </c>
    </row>
    <row r="179" customFormat="false" ht="24.95" hidden="false" customHeight="true" outlineLevel="0" collapsed="false">
      <c r="A179" s="7" t="n">
        <v>2</v>
      </c>
      <c r="B179" s="8" t="n">
        <v>1</v>
      </c>
      <c r="C179" s="8" t="n">
        <v>3</v>
      </c>
      <c r="D179" s="8"/>
      <c r="E179" s="8" t="n">
        <v>1</v>
      </c>
      <c r="F179" s="8"/>
      <c r="G179" s="8" t="n">
        <v>1</v>
      </c>
      <c r="H179" s="8"/>
      <c r="I179" s="8"/>
      <c r="J179" s="8"/>
      <c r="K179" s="11"/>
      <c r="L179" s="11"/>
      <c r="M179" s="11"/>
      <c r="N179" s="11"/>
      <c r="O179" s="11"/>
      <c r="P179" s="11"/>
      <c r="Q179" s="11"/>
      <c r="R179" s="11"/>
      <c r="S179" s="11"/>
      <c r="T179" s="12" t="n">
        <v>42402</v>
      </c>
    </row>
    <row r="180" customFormat="false" ht="24.95" hidden="false" customHeight="true" outlineLevel="0" collapsed="false">
      <c r="A180" s="7" t="n">
        <v>4</v>
      </c>
      <c r="B180" s="7" t="n">
        <v>4</v>
      </c>
      <c r="C180" s="8" t="n">
        <v>3</v>
      </c>
      <c r="D180" s="8"/>
      <c r="E180" s="8" t="n">
        <v>1</v>
      </c>
      <c r="F180" s="8"/>
      <c r="G180" s="8" t="n">
        <v>2</v>
      </c>
      <c r="H180" s="8"/>
      <c r="I180" s="8"/>
      <c r="J180" s="8"/>
      <c r="K180" s="11"/>
      <c r="L180" s="11"/>
      <c r="M180" s="11"/>
      <c r="N180" s="11"/>
      <c r="O180" s="11"/>
      <c r="P180" s="11"/>
      <c r="Q180" s="11"/>
      <c r="R180" s="11"/>
      <c r="S180" s="11"/>
      <c r="T180" s="12" t="n">
        <v>42402</v>
      </c>
    </row>
    <row r="181" customFormat="false" ht="24.95" hidden="false" customHeight="true" outlineLevel="0" collapsed="false">
      <c r="A181" s="7" t="n">
        <v>4</v>
      </c>
      <c r="B181" s="7" t="n">
        <v>8</v>
      </c>
      <c r="C181" s="8" t="n">
        <v>0</v>
      </c>
      <c r="D181" s="8"/>
      <c r="E181" s="8" t="n">
        <v>3</v>
      </c>
      <c r="F181" s="8"/>
      <c r="G181" s="8" t="n">
        <v>1</v>
      </c>
      <c r="H181" s="8"/>
      <c r="I181" s="8"/>
      <c r="J181" s="8"/>
      <c r="K181" s="11"/>
      <c r="L181" s="11"/>
      <c r="M181" s="11"/>
      <c r="N181" s="11"/>
      <c r="O181" s="11"/>
      <c r="P181" s="11"/>
      <c r="Q181" s="11"/>
      <c r="R181" s="11"/>
      <c r="S181" s="11"/>
      <c r="T181" s="12" t="n">
        <v>42403</v>
      </c>
    </row>
    <row r="182" customFormat="false" ht="24.95" hidden="false" customHeight="true" outlineLevel="0" collapsed="false">
      <c r="A182" s="7" t="n">
        <v>2</v>
      </c>
      <c r="B182" s="7" t="n">
        <v>4</v>
      </c>
      <c r="C182" s="8"/>
      <c r="D182" s="8"/>
      <c r="E182" s="8"/>
      <c r="F182" s="8"/>
      <c r="G182" s="8" t="n">
        <v>1</v>
      </c>
      <c r="H182" s="8"/>
      <c r="I182" s="8"/>
      <c r="J182" s="8"/>
      <c r="K182" s="11"/>
      <c r="L182" s="11"/>
      <c r="M182" s="11"/>
      <c r="N182" s="11"/>
      <c r="O182" s="11"/>
      <c r="P182" s="11"/>
      <c r="Q182" s="11"/>
      <c r="R182" s="11"/>
      <c r="S182" s="11"/>
      <c r="T182" s="12" t="n">
        <v>42403</v>
      </c>
    </row>
    <row r="183" customFormat="false" ht="24.95" hidden="false" customHeight="true" outlineLevel="0" collapsed="false">
      <c r="A183" s="7" t="n">
        <v>2</v>
      </c>
      <c r="B183" s="7" t="n">
        <v>4</v>
      </c>
      <c r="C183" s="8" t="n">
        <v>0</v>
      </c>
      <c r="D183" s="8"/>
      <c r="E183" s="8" t="n">
        <v>4</v>
      </c>
      <c r="F183" s="8"/>
      <c r="G183" s="8" t="n">
        <v>1</v>
      </c>
      <c r="H183" s="8"/>
      <c r="I183" s="8"/>
      <c r="J183" s="8"/>
      <c r="K183" s="11"/>
      <c r="L183" s="11"/>
      <c r="M183" s="11"/>
      <c r="N183" s="11"/>
      <c r="O183" s="11"/>
      <c r="P183" s="11"/>
      <c r="Q183" s="11"/>
      <c r="R183" s="11"/>
      <c r="S183" s="11"/>
      <c r="T183" s="12" t="n">
        <v>42404</v>
      </c>
    </row>
    <row r="184" customFormat="false" ht="24.95" hidden="false" customHeight="true" outlineLevel="0" collapsed="false">
      <c r="A184" s="7" t="n">
        <v>2</v>
      </c>
      <c r="B184" s="7" t="n">
        <v>1</v>
      </c>
      <c r="C184" s="8" t="n">
        <v>0</v>
      </c>
      <c r="D184" s="8"/>
      <c r="E184" s="8" t="n">
        <v>2</v>
      </c>
      <c r="F184" s="8"/>
      <c r="G184" s="8" t="n">
        <v>1</v>
      </c>
      <c r="H184" s="8"/>
      <c r="I184" s="8"/>
      <c r="J184" s="8"/>
      <c r="K184" s="11"/>
      <c r="L184" s="11"/>
      <c r="M184" s="11"/>
      <c r="N184" s="11"/>
      <c r="O184" s="11"/>
      <c r="P184" s="11"/>
      <c r="Q184" s="11"/>
      <c r="R184" s="11"/>
      <c r="S184" s="11"/>
      <c r="T184" s="12" t="n">
        <v>42404</v>
      </c>
    </row>
    <row r="185" customFormat="false" ht="24.95" hidden="false" customHeight="true" outlineLevel="0" collapsed="false">
      <c r="A185" s="7" t="n">
        <v>2</v>
      </c>
      <c r="B185" s="7" t="n">
        <v>3</v>
      </c>
      <c r="C185" s="8" t="n">
        <v>3</v>
      </c>
      <c r="D185" s="8"/>
      <c r="E185" s="8" t="n">
        <v>2</v>
      </c>
      <c r="F185" s="8"/>
      <c r="G185" s="8" t="n">
        <v>1</v>
      </c>
      <c r="H185" s="8"/>
      <c r="I185" s="8"/>
      <c r="J185" s="8"/>
      <c r="K185" s="11"/>
      <c r="L185" s="11"/>
      <c r="M185" s="11"/>
      <c r="N185" s="11"/>
      <c r="O185" s="11"/>
      <c r="P185" s="11"/>
      <c r="Q185" s="11"/>
      <c r="R185" s="11"/>
      <c r="S185" s="11"/>
      <c r="T185" s="12" t="n">
        <v>42404</v>
      </c>
    </row>
    <row r="186" customFormat="false" ht="24.95" hidden="false" customHeight="true" outlineLevel="0" collapsed="false">
      <c r="A186" s="7" t="n">
        <v>2</v>
      </c>
      <c r="B186" s="7" t="n">
        <v>4</v>
      </c>
      <c r="C186" s="8" t="n">
        <v>0</v>
      </c>
      <c r="D186" s="8"/>
      <c r="E186" s="8" t="n">
        <v>0</v>
      </c>
      <c r="F186" s="8"/>
      <c r="G186" s="8" t="n">
        <v>1</v>
      </c>
      <c r="H186" s="8"/>
      <c r="I186" s="8"/>
      <c r="J186" s="8"/>
      <c r="K186" s="11"/>
      <c r="L186" s="11"/>
      <c r="M186" s="11"/>
      <c r="N186" s="11"/>
      <c r="O186" s="11"/>
      <c r="P186" s="11"/>
      <c r="Q186" s="11"/>
      <c r="R186" s="11"/>
      <c r="S186" s="11"/>
      <c r="T186" s="12" t="n">
        <v>42405</v>
      </c>
    </row>
    <row r="187" customFormat="false" ht="24.95" hidden="false" customHeight="true" outlineLevel="0" collapsed="false">
      <c r="A187" s="7" t="n">
        <v>2</v>
      </c>
      <c r="B187" s="7" t="n">
        <v>1</v>
      </c>
      <c r="C187" s="8" t="n">
        <v>3</v>
      </c>
      <c r="D187" s="8"/>
      <c r="E187" s="8" t="n">
        <v>1</v>
      </c>
      <c r="F187" s="8"/>
      <c r="G187" s="8" t="n">
        <v>1</v>
      </c>
      <c r="H187" s="8"/>
      <c r="I187" s="8"/>
      <c r="J187" s="8"/>
      <c r="K187" s="11"/>
      <c r="L187" s="11"/>
      <c r="M187" s="11"/>
      <c r="N187" s="11"/>
      <c r="O187" s="11"/>
      <c r="P187" s="11"/>
      <c r="Q187" s="11"/>
      <c r="R187" s="11"/>
      <c r="S187" s="11"/>
      <c r="T187" s="12" t="n">
        <v>42405</v>
      </c>
    </row>
    <row r="188" customFormat="false" ht="24.95" hidden="false" customHeight="true" outlineLevel="0" collapsed="false">
      <c r="A188" s="7" t="n">
        <v>2</v>
      </c>
      <c r="B188" s="7" t="n">
        <v>1</v>
      </c>
      <c r="C188" s="8" t="n">
        <v>3</v>
      </c>
      <c r="D188" s="8"/>
      <c r="E188" s="8" t="n">
        <v>2</v>
      </c>
      <c r="F188" s="8"/>
      <c r="G188" s="8" t="n">
        <v>1</v>
      </c>
      <c r="H188" s="8"/>
      <c r="I188" s="8"/>
      <c r="J188" s="8"/>
      <c r="K188" s="11"/>
      <c r="L188" s="11"/>
      <c r="M188" s="11"/>
      <c r="N188" s="11"/>
      <c r="O188" s="11"/>
      <c r="P188" s="11"/>
      <c r="Q188" s="11"/>
      <c r="R188" s="11"/>
      <c r="S188" s="11"/>
      <c r="T188" s="12" t="n">
        <v>42405</v>
      </c>
    </row>
    <row r="189" customFormat="false" ht="24.95" hidden="false" customHeight="true" outlineLevel="0" collapsed="false">
      <c r="A189" s="7" t="n">
        <v>2</v>
      </c>
      <c r="B189" s="7" t="n">
        <v>1</v>
      </c>
      <c r="C189" s="8" t="n">
        <v>3</v>
      </c>
      <c r="D189" s="8"/>
      <c r="E189" s="8" t="n">
        <v>1</v>
      </c>
      <c r="F189" s="8"/>
      <c r="G189" s="8" t="n">
        <v>1</v>
      </c>
      <c r="H189" s="8"/>
      <c r="I189" s="8"/>
      <c r="J189" s="8"/>
      <c r="K189" s="11"/>
      <c r="L189" s="11"/>
      <c r="M189" s="11"/>
      <c r="N189" s="11"/>
      <c r="O189" s="11"/>
      <c r="P189" s="11"/>
      <c r="Q189" s="11"/>
      <c r="R189" s="11"/>
      <c r="S189" s="11"/>
      <c r="T189" s="12" t="n">
        <v>42405</v>
      </c>
    </row>
    <row r="190" customFormat="false" ht="24.95" hidden="false" customHeight="true" outlineLevel="0" collapsed="false">
      <c r="A190" s="7" t="n">
        <v>2</v>
      </c>
      <c r="B190" s="7" t="n">
        <v>4</v>
      </c>
      <c r="C190" s="8" t="n">
        <v>3</v>
      </c>
      <c r="D190" s="8"/>
      <c r="E190" s="8" t="n">
        <v>2</v>
      </c>
      <c r="F190" s="8"/>
      <c r="G190" s="8" t="n">
        <v>1</v>
      </c>
      <c r="H190" s="8"/>
      <c r="I190" s="8"/>
      <c r="J190" s="8"/>
      <c r="K190" s="11"/>
      <c r="L190" s="11"/>
      <c r="M190" s="11"/>
      <c r="N190" s="11"/>
      <c r="O190" s="11"/>
      <c r="P190" s="11"/>
      <c r="Q190" s="11"/>
      <c r="R190" s="11"/>
      <c r="S190" s="11"/>
      <c r="T190" s="12" t="n">
        <v>42405</v>
      </c>
    </row>
    <row r="191" customFormat="false" ht="24.95" hidden="false" customHeight="true" outlineLevel="0" collapsed="false">
      <c r="A191" s="7" t="n">
        <v>4</v>
      </c>
      <c r="B191" s="7" t="n">
        <v>9</v>
      </c>
      <c r="C191" s="8" t="n">
        <v>5</v>
      </c>
      <c r="D191" s="8"/>
      <c r="E191" s="8" t="n">
        <v>3</v>
      </c>
      <c r="F191" s="8"/>
      <c r="G191" s="8" t="n">
        <v>1</v>
      </c>
      <c r="H191" s="8"/>
      <c r="I191" s="8"/>
      <c r="J191" s="8"/>
      <c r="K191" s="11"/>
      <c r="L191" s="11"/>
      <c r="M191" s="11"/>
      <c r="N191" s="11"/>
      <c r="O191" s="11"/>
      <c r="P191" s="11"/>
      <c r="Q191" s="11"/>
      <c r="R191" s="11"/>
      <c r="S191" s="11"/>
      <c r="T191" s="12" t="n">
        <v>42405</v>
      </c>
    </row>
    <row r="192" customFormat="false" ht="24.95" hidden="false" customHeight="true" outlineLevel="0" collapsed="false">
      <c r="A192" s="7" t="n">
        <v>2</v>
      </c>
      <c r="B192" s="7" t="n">
        <v>1</v>
      </c>
      <c r="C192" s="8" t="n">
        <v>5</v>
      </c>
      <c r="D192" s="8"/>
      <c r="E192" s="8" t="n">
        <v>4</v>
      </c>
      <c r="F192" s="8"/>
      <c r="G192" s="8" t="n">
        <v>1</v>
      </c>
      <c r="H192" s="8"/>
      <c r="I192" s="8"/>
      <c r="J192" s="8"/>
      <c r="K192" s="11"/>
      <c r="L192" s="11"/>
      <c r="M192" s="11"/>
      <c r="N192" s="11"/>
      <c r="O192" s="11"/>
      <c r="P192" s="11"/>
      <c r="Q192" s="11"/>
      <c r="R192" s="11"/>
      <c r="S192" s="11"/>
      <c r="T192" s="12" t="n">
        <v>42405</v>
      </c>
    </row>
    <row r="193" customFormat="false" ht="24.95" hidden="false" customHeight="true" outlineLevel="0" collapsed="false">
      <c r="A193" s="7" t="n">
        <v>2</v>
      </c>
      <c r="B193" s="7" t="n">
        <v>1</v>
      </c>
      <c r="C193" s="8" t="n">
        <v>0</v>
      </c>
      <c r="D193" s="8"/>
      <c r="E193" s="8" t="n">
        <v>2</v>
      </c>
      <c r="F193" s="8"/>
      <c r="G193" s="8" t="n">
        <v>1</v>
      </c>
      <c r="H193" s="8"/>
      <c r="I193" s="8"/>
      <c r="J193" s="8"/>
      <c r="K193" s="11"/>
      <c r="L193" s="11"/>
      <c r="M193" s="11"/>
      <c r="N193" s="11"/>
      <c r="O193" s="11"/>
      <c r="P193" s="11"/>
      <c r="Q193" s="11"/>
      <c r="R193" s="11"/>
      <c r="S193" s="11"/>
      <c r="T193" s="12" t="n">
        <v>42412</v>
      </c>
    </row>
    <row r="194" customFormat="false" ht="24.95" hidden="false" customHeight="true" outlineLevel="0" collapsed="false">
      <c r="A194" s="7" t="n">
        <v>4</v>
      </c>
      <c r="B194" s="7" t="n">
        <v>4</v>
      </c>
      <c r="C194" s="8" t="n">
        <v>0</v>
      </c>
      <c r="D194" s="8"/>
      <c r="E194" s="8" t="n">
        <v>1</v>
      </c>
      <c r="F194" s="8"/>
      <c r="G194" s="8" t="n">
        <v>1</v>
      </c>
      <c r="H194" s="8"/>
      <c r="I194" s="8"/>
      <c r="J194" s="8"/>
      <c r="K194" s="11"/>
      <c r="L194" s="11"/>
      <c r="M194" s="11"/>
      <c r="N194" s="11"/>
      <c r="O194" s="11"/>
      <c r="P194" s="11"/>
      <c r="Q194" s="11"/>
      <c r="R194" s="11"/>
      <c r="S194" s="11"/>
      <c r="T194" s="12" t="n">
        <v>42412</v>
      </c>
    </row>
    <row r="195" customFormat="false" ht="24.95" hidden="false" customHeight="true" outlineLevel="0" collapsed="false">
      <c r="A195" s="7" t="n">
        <v>4</v>
      </c>
      <c r="B195" s="7" t="n">
        <v>4</v>
      </c>
      <c r="C195" s="8" t="n">
        <v>0</v>
      </c>
      <c r="D195" s="8"/>
      <c r="E195" s="8" t="n">
        <v>2</v>
      </c>
      <c r="F195" s="8"/>
      <c r="G195" s="8" t="n">
        <v>1</v>
      </c>
      <c r="H195" s="8"/>
      <c r="I195" s="8"/>
      <c r="J195" s="8"/>
      <c r="K195" s="11"/>
      <c r="L195" s="11"/>
      <c r="M195" s="11"/>
      <c r="N195" s="11"/>
      <c r="O195" s="11"/>
      <c r="P195" s="11"/>
      <c r="Q195" s="11"/>
      <c r="R195" s="11"/>
      <c r="S195" s="11"/>
      <c r="T195" s="12" t="n">
        <v>42412</v>
      </c>
    </row>
    <row r="196" customFormat="false" ht="24.95" hidden="false" customHeight="true" outlineLevel="0" collapsed="false">
      <c r="A196" s="7" t="n">
        <v>4</v>
      </c>
      <c r="B196" s="7" t="n">
        <v>4</v>
      </c>
      <c r="C196" s="8" t="n">
        <v>0</v>
      </c>
      <c r="D196" s="8"/>
      <c r="E196" s="8" t="n">
        <v>1</v>
      </c>
      <c r="F196" s="8"/>
      <c r="G196" s="8" t="n">
        <v>1</v>
      </c>
      <c r="H196" s="8"/>
      <c r="I196" s="8"/>
      <c r="J196" s="8"/>
      <c r="K196" s="11"/>
      <c r="L196" s="11"/>
      <c r="M196" s="11"/>
      <c r="N196" s="11"/>
      <c r="O196" s="11"/>
      <c r="P196" s="11"/>
      <c r="Q196" s="11"/>
      <c r="R196" s="11"/>
      <c r="S196" s="11"/>
      <c r="T196" s="12" t="n">
        <v>42415</v>
      </c>
    </row>
    <row r="197" customFormat="false" ht="24.95" hidden="false" customHeight="true" outlineLevel="0" collapsed="false">
      <c r="A197" s="7" t="n">
        <v>2</v>
      </c>
      <c r="B197" s="7" t="n">
        <v>4</v>
      </c>
      <c r="C197" s="8" t="n">
        <v>0</v>
      </c>
      <c r="D197" s="8"/>
      <c r="E197" s="8" t="n">
        <v>2</v>
      </c>
      <c r="F197" s="8"/>
      <c r="G197" s="8" t="n">
        <v>1</v>
      </c>
      <c r="H197" s="8"/>
      <c r="I197" s="8"/>
      <c r="J197" s="8"/>
      <c r="K197" s="11"/>
      <c r="L197" s="11"/>
      <c r="M197" s="11"/>
      <c r="N197" s="11"/>
      <c r="O197" s="11"/>
      <c r="P197" s="11"/>
      <c r="Q197" s="11"/>
      <c r="R197" s="11"/>
      <c r="S197" s="11"/>
      <c r="T197" s="12" t="n">
        <v>42415</v>
      </c>
    </row>
    <row r="198" customFormat="false" ht="24.95" hidden="false" customHeight="true" outlineLevel="0" collapsed="false">
      <c r="A198" s="7" t="n">
        <v>4</v>
      </c>
      <c r="B198" s="7" t="n">
        <v>3</v>
      </c>
      <c r="C198" s="8" t="n">
        <v>3</v>
      </c>
      <c r="D198" s="8"/>
      <c r="E198" s="8" t="n">
        <v>1</v>
      </c>
      <c r="F198" s="8"/>
      <c r="G198" s="8" t="n">
        <v>1</v>
      </c>
      <c r="H198" s="8"/>
      <c r="I198" s="8"/>
      <c r="J198" s="8"/>
      <c r="K198" s="11"/>
      <c r="L198" s="11"/>
      <c r="M198" s="11"/>
      <c r="N198" s="11"/>
      <c r="O198" s="11"/>
      <c r="P198" s="11"/>
      <c r="Q198" s="11"/>
      <c r="R198" s="11"/>
      <c r="S198" s="11"/>
      <c r="T198" s="12" t="n">
        <v>42415</v>
      </c>
    </row>
    <row r="199" customFormat="false" ht="24.95" hidden="false" customHeight="true" outlineLevel="0" collapsed="false">
      <c r="A199" s="7" t="n">
        <v>5</v>
      </c>
      <c r="B199" s="7" t="n">
        <v>4</v>
      </c>
      <c r="C199" s="8" t="n">
        <v>3</v>
      </c>
      <c r="D199" s="8"/>
      <c r="E199" s="8" t="n">
        <v>3</v>
      </c>
      <c r="F199" s="8"/>
      <c r="G199" s="8" t="n">
        <v>1</v>
      </c>
      <c r="H199" s="8"/>
      <c r="I199" s="8"/>
      <c r="J199" s="8"/>
      <c r="K199" s="11"/>
      <c r="L199" s="11"/>
      <c r="M199" s="11"/>
      <c r="N199" s="11"/>
      <c r="O199" s="11"/>
      <c r="P199" s="11"/>
      <c r="Q199" s="11"/>
      <c r="R199" s="11"/>
      <c r="S199" s="11"/>
      <c r="T199" s="12" t="n">
        <v>42415</v>
      </c>
    </row>
    <row r="200" customFormat="false" ht="24.95" hidden="false" customHeight="true" outlineLevel="0" collapsed="false">
      <c r="A200" s="7" t="n">
        <v>5</v>
      </c>
      <c r="B200" s="7" t="n">
        <v>2</v>
      </c>
      <c r="C200" s="8" t="n">
        <v>3</v>
      </c>
      <c r="D200" s="8"/>
      <c r="E200" s="8" t="n">
        <v>4</v>
      </c>
      <c r="F200" s="8"/>
      <c r="G200" s="8" t="n">
        <v>1</v>
      </c>
      <c r="H200" s="8"/>
      <c r="I200" s="8"/>
      <c r="J200" s="8"/>
      <c r="K200" s="11"/>
      <c r="L200" s="11"/>
      <c r="M200" s="11"/>
      <c r="N200" s="11"/>
      <c r="O200" s="11"/>
      <c r="P200" s="11"/>
      <c r="Q200" s="11"/>
      <c r="R200" s="11"/>
      <c r="S200" s="11"/>
      <c r="T200" s="12" t="n">
        <v>42415</v>
      </c>
    </row>
    <row r="201" customFormat="false" ht="24.95" hidden="false" customHeight="true" outlineLevel="0" collapsed="false">
      <c r="A201" s="7" t="s">
        <v>8</v>
      </c>
      <c r="B201" s="7"/>
      <c r="C201" s="8" t="n">
        <v>3</v>
      </c>
      <c r="D201" s="8"/>
      <c r="E201" s="8"/>
      <c r="F201" s="8"/>
      <c r="G201" s="8" t="n">
        <v>1</v>
      </c>
      <c r="H201" s="8"/>
      <c r="I201" s="8"/>
      <c r="J201" s="8"/>
      <c r="K201" s="11"/>
      <c r="L201" s="11"/>
      <c r="M201" s="11"/>
      <c r="N201" s="11"/>
      <c r="O201" s="11"/>
      <c r="P201" s="11"/>
      <c r="Q201" s="11"/>
      <c r="R201" s="11"/>
      <c r="S201" s="11"/>
      <c r="T201" s="12" t="n">
        <v>42415</v>
      </c>
    </row>
    <row r="202" customFormat="false" ht="24.95" hidden="false" customHeight="true" outlineLevel="0" collapsed="false">
      <c r="A202" s="7" t="n">
        <v>5</v>
      </c>
      <c r="B202" s="7" t="n">
        <v>8</v>
      </c>
      <c r="C202" s="8" t="n">
        <v>0</v>
      </c>
      <c r="D202" s="8"/>
      <c r="E202" s="8" t="n">
        <v>4</v>
      </c>
      <c r="F202" s="8"/>
      <c r="G202" s="8" t="n">
        <v>1</v>
      </c>
      <c r="H202" s="8"/>
      <c r="I202" s="8"/>
      <c r="J202" s="8"/>
      <c r="K202" s="11"/>
      <c r="L202" s="11"/>
      <c r="M202" s="11"/>
      <c r="N202" s="11"/>
      <c r="O202" s="11"/>
      <c r="P202" s="11"/>
      <c r="Q202" s="11"/>
      <c r="R202" s="11"/>
      <c r="S202" s="11"/>
      <c r="T202" s="12" t="n">
        <v>42416</v>
      </c>
    </row>
    <row r="203" customFormat="false" ht="24.95" hidden="false" customHeight="true" outlineLevel="0" collapsed="false">
      <c r="A203" s="7" t="n">
        <v>2</v>
      </c>
      <c r="B203" s="7" t="n">
        <v>4</v>
      </c>
      <c r="C203" s="8" t="n">
        <v>0</v>
      </c>
      <c r="D203" s="8"/>
      <c r="E203" s="8" t="n">
        <v>3</v>
      </c>
      <c r="F203" s="8"/>
      <c r="G203" s="8" t="n">
        <v>1</v>
      </c>
      <c r="H203" s="8"/>
      <c r="I203" s="8"/>
      <c r="J203" s="8"/>
      <c r="K203" s="11"/>
      <c r="L203" s="11"/>
      <c r="M203" s="11"/>
      <c r="N203" s="11"/>
      <c r="O203" s="11"/>
      <c r="P203" s="11"/>
      <c r="Q203" s="11"/>
      <c r="R203" s="11"/>
      <c r="S203" s="11"/>
      <c r="T203" s="12" t="n">
        <v>42416</v>
      </c>
    </row>
    <row r="204" customFormat="false" ht="24.95" hidden="false" customHeight="true" outlineLevel="0" collapsed="false">
      <c r="A204" s="7" t="n">
        <v>2</v>
      </c>
      <c r="B204" s="7" t="n">
        <v>1</v>
      </c>
      <c r="C204" s="8" t="n">
        <v>3</v>
      </c>
      <c r="D204" s="8"/>
      <c r="E204" s="8" t="n">
        <v>3</v>
      </c>
      <c r="F204" s="8"/>
      <c r="G204" s="8" t="n">
        <v>1</v>
      </c>
      <c r="H204" s="8"/>
      <c r="I204" s="8"/>
      <c r="J204" s="8"/>
      <c r="K204" s="11"/>
      <c r="L204" s="11"/>
      <c r="M204" s="11"/>
      <c r="N204" s="11"/>
      <c r="O204" s="11"/>
      <c r="P204" s="11"/>
      <c r="Q204" s="11"/>
      <c r="R204" s="11"/>
      <c r="S204" s="11"/>
      <c r="T204" s="12" t="n">
        <v>42416</v>
      </c>
    </row>
    <row r="205" customFormat="false" ht="24.95" hidden="false" customHeight="true" outlineLevel="0" collapsed="false">
      <c r="A205" s="7" t="n">
        <v>2</v>
      </c>
      <c r="B205" s="7" t="n">
        <v>4</v>
      </c>
      <c r="C205" s="8" t="n">
        <v>0</v>
      </c>
      <c r="D205" s="8"/>
      <c r="E205" s="8" t="n">
        <v>4</v>
      </c>
      <c r="F205" s="8"/>
      <c r="G205" s="8" t="n">
        <v>1</v>
      </c>
      <c r="H205" s="8"/>
      <c r="I205" s="8"/>
      <c r="J205" s="8"/>
      <c r="K205" s="11"/>
      <c r="L205" s="11"/>
      <c r="M205" s="11"/>
      <c r="N205" s="11"/>
      <c r="O205" s="11"/>
      <c r="P205" s="11"/>
      <c r="Q205" s="11"/>
      <c r="R205" s="11"/>
      <c r="S205" s="11"/>
      <c r="T205" s="12" t="n">
        <v>42418</v>
      </c>
    </row>
    <row r="206" customFormat="false" ht="24.95" hidden="false" customHeight="true" outlineLevel="0" collapsed="false">
      <c r="A206" s="7" t="n">
        <v>2</v>
      </c>
      <c r="B206" s="7" t="n">
        <v>4</v>
      </c>
      <c r="C206" s="8" t="n">
        <v>0</v>
      </c>
      <c r="D206" s="8"/>
      <c r="E206" s="8" t="n">
        <v>1</v>
      </c>
      <c r="F206" s="8"/>
      <c r="G206" s="8" t="n">
        <v>1</v>
      </c>
      <c r="H206" s="8"/>
      <c r="I206" s="8"/>
      <c r="J206" s="8"/>
      <c r="K206" s="11"/>
      <c r="L206" s="11"/>
      <c r="M206" s="11"/>
      <c r="N206" s="11"/>
      <c r="O206" s="11"/>
      <c r="P206" s="11"/>
      <c r="Q206" s="11"/>
      <c r="R206" s="11"/>
      <c r="S206" s="11"/>
      <c r="T206" s="12" t="n">
        <v>42418</v>
      </c>
    </row>
    <row r="207" customFormat="false" ht="24.95" hidden="false" customHeight="true" outlineLevel="0" collapsed="false">
      <c r="A207" s="7" t="n">
        <v>2</v>
      </c>
      <c r="B207" s="7" t="n">
        <v>4</v>
      </c>
      <c r="C207" s="8" t="n">
        <v>0</v>
      </c>
      <c r="D207" s="8"/>
      <c r="E207" s="8" t="n">
        <v>4</v>
      </c>
      <c r="F207" s="8"/>
      <c r="G207" s="8" t="n">
        <v>1</v>
      </c>
      <c r="H207" s="8"/>
      <c r="I207" s="8"/>
      <c r="J207" s="8"/>
      <c r="K207" s="11"/>
      <c r="L207" s="11"/>
      <c r="M207" s="11"/>
      <c r="N207" s="11"/>
      <c r="O207" s="11"/>
      <c r="P207" s="11"/>
      <c r="Q207" s="11"/>
      <c r="R207" s="11"/>
      <c r="S207" s="11"/>
      <c r="T207" s="12" t="n">
        <v>42418</v>
      </c>
    </row>
    <row r="208" customFormat="false" ht="24.95" hidden="false" customHeight="true" outlineLevel="0" collapsed="false">
      <c r="A208" s="7" t="n">
        <v>2</v>
      </c>
      <c r="B208" s="7" t="n">
        <v>4</v>
      </c>
      <c r="C208" s="8" t="n">
        <v>0</v>
      </c>
      <c r="D208" s="8"/>
      <c r="E208" s="8" t="n">
        <v>4</v>
      </c>
      <c r="F208" s="8"/>
      <c r="G208" s="8" t="n">
        <v>2</v>
      </c>
      <c r="H208" s="8"/>
      <c r="I208" s="8"/>
      <c r="J208" s="8"/>
      <c r="K208" s="11"/>
      <c r="L208" s="11"/>
      <c r="M208" s="11"/>
      <c r="N208" s="11"/>
      <c r="O208" s="11"/>
      <c r="P208" s="11"/>
      <c r="Q208" s="11"/>
      <c r="R208" s="11"/>
      <c r="S208" s="11"/>
      <c r="T208" s="12" t="n">
        <v>42419</v>
      </c>
    </row>
    <row r="209" customFormat="false" ht="24.95" hidden="false" customHeight="true" outlineLevel="0" collapsed="false">
      <c r="A209" s="7" t="n">
        <v>2</v>
      </c>
      <c r="B209" s="7" t="n">
        <v>4</v>
      </c>
      <c r="C209" s="8" t="n">
        <v>0</v>
      </c>
      <c r="D209" s="8"/>
      <c r="E209" s="8" t="n">
        <v>1</v>
      </c>
      <c r="F209" s="8"/>
      <c r="G209" s="8" t="n">
        <v>1</v>
      </c>
      <c r="H209" s="8"/>
      <c r="I209" s="8"/>
      <c r="J209" s="8"/>
      <c r="K209" s="11"/>
      <c r="L209" s="11"/>
      <c r="M209" s="11"/>
      <c r="N209" s="11"/>
      <c r="O209" s="11"/>
      <c r="P209" s="11"/>
      <c r="Q209" s="11"/>
      <c r="R209" s="11"/>
      <c r="S209" s="11"/>
      <c r="T209" s="12" t="n">
        <v>42419</v>
      </c>
    </row>
    <row r="210" customFormat="false" ht="24.95" hidden="false" customHeight="true" outlineLevel="0" collapsed="false">
      <c r="A210" s="7" t="n">
        <v>2</v>
      </c>
      <c r="B210" s="7" t="n">
        <v>1</v>
      </c>
      <c r="C210" s="8" t="n">
        <v>3</v>
      </c>
      <c r="D210" s="8"/>
      <c r="E210" s="8" t="n">
        <v>2</v>
      </c>
      <c r="F210" s="8"/>
      <c r="G210" s="8" t="n">
        <v>1</v>
      </c>
      <c r="H210" s="8"/>
      <c r="I210" s="8"/>
      <c r="J210" s="8"/>
      <c r="K210" s="11"/>
      <c r="L210" s="11"/>
      <c r="M210" s="11"/>
      <c r="N210" s="11"/>
      <c r="O210" s="11"/>
      <c r="P210" s="11"/>
      <c r="Q210" s="11"/>
      <c r="R210" s="11"/>
      <c r="S210" s="11"/>
      <c r="T210" s="12" t="n">
        <v>42419</v>
      </c>
    </row>
    <row r="211" customFormat="false" ht="24.95" hidden="false" customHeight="true" outlineLevel="0" collapsed="false">
      <c r="A211" s="7" t="n">
        <v>2</v>
      </c>
      <c r="B211" s="7" t="n">
        <v>4</v>
      </c>
      <c r="C211" s="8" t="n">
        <v>3</v>
      </c>
      <c r="D211" s="8"/>
      <c r="E211" s="8" t="n">
        <v>2</v>
      </c>
      <c r="F211" s="8"/>
      <c r="G211" s="8" t="n">
        <v>1</v>
      </c>
      <c r="H211" s="8"/>
      <c r="I211" s="8"/>
      <c r="J211" s="8"/>
      <c r="K211" s="11"/>
      <c r="L211" s="11"/>
      <c r="M211" s="11"/>
      <c r="N211" s="11"/>
      <c r="O211" s="11"/>
      <c r="P211" s="11"/>
      <c r="Q211" s="11"/>
      <c r="R211" s="11"/>
      <c r="S211" s="11"/>
      <c r="T211" s="12" t="n">
        <v>42419</v>
      </c>
    </row>
    <row r="212" customFormat="false" ht="24.95" hidden="false" customHeight="true" outlineLevel="0" collapsed="false">
      <c r="A212" s="7" t="n">
        <v>2</v>
      </c>
      <c r="B212" s="7" t="n">
        <v>2</v>
      </c>
      <c r="C212" s="8" t="n">
        <v>0</v>
      </c>
      <c r="D212" s="8"/>
      <c r="E212" s="8" t="n">
        <v>3</v>
      </c>
      <c r="F212" s="8"/>
      <c r="G212" s="8" t="n">
        <v>1</v>
      </c>
      <c r="H212" s="8"/>
      <c r="I212" s="8"/>
      <c r="J212" s="8"/>
      <c r="K212" s="11"/>
      <c r="L212" s="11"/>
      <c r="M212" s="11"/>
      <c r="N212" s="11"/>
      <c r="O212" s="11"/>
      <c r="P212" s="11"/>
      <c r="Q212" s="11"/>
      <c r="R212" s="11"/>
      <c r="S212" s="11"/>
      <c r="T212" s="12" t="n">
        <v>42422</v>
      </c>
    </row>
    <row r="213" customFormat="false" ht="24.95" hidden="false" customHeight="true" outlineLevel="0" collapsed="false">
      <c r="A213" s="7" t="n">
        <v>2</v>
      </c>
      <c r="B213" s="7" t="n">
        <v>2</v>
      </c>
      <c r="C213" s="8" t="n">
        <v>3</v>
      </c>
      <c r="D213" s="8"/>
      <c r="E213" s="8" t="n">
        <v>1</v>
      </c>
      <c r="F213" s="8"/>
      <c r="G213" s="8" t="n">
        <v>1</v>
      </c>
      <c r="H213" s="8"/>
      <c r="I213" s="8"/>
      <c r="J213" s="8"/>
      <c r="K213" s="11"/>
      <c r="L213" s="11"/>
      <c r="M213" s="11"/>
      <c r="N213" s="11"/>
      <c r="O213" s="11"/>
      <c r="P213" s="11"/>
      <c r="Q213" s="11"/>
      <c r="R213" s="11"/>
      <c r="S213" s="11"/>
      <c r="T213" s="12" t="n">
        <v>42422</v>
      </c>
    </row>
    <row r="214" customFormat="false" ht="24.95" hidden="false" customHeight="true" outlineLevel="0" collapsed="false">
      <c r="A214" s="7" t="n">
        <v>4</v>
      </c>
      <c r="B214" s="7" t="n">
        <v>9</v>
      </c>
      <c r="C214" s="8" t="n">
        <v>3</v>
      </c>
      <c r="D214" s="8"/>
      <c r="E214" s="8" t="n">
        <v>3</v>
      </c>
      <c r="F214" s="8"/>
      <c r="G214" s="8" t="n">
        <v>1</v>
      </c>
      <c r="H214" s="8"/>
      <c r="I214" s="8"/>
      <c r="J214" s="8"/>
      <c r="K214" s="11"/>
      <c r="L214" s="11"/>
      <c r="M214" s="11"/>
      <c r="N214" s="11"/>
      <c r="O214" s="11"/>
      <c r="P214" s="11"/>
      <c r="Q214" s="11"/>
      <c r="R214" s="11"/>
      <c r="S214" s="11"/>
      <c r="T214" s="12" t="n">
        <v>42422</v>
      </c>
    </row>
    <row r="215" customFormat="false" ht="24.95" hidden="false" customHeight="true" outlineLevel="0" collapsed="false">
      <c r="A215" s="7" t="n">
        <v>2</v>
      </c>
      <c r="B215" s="7" t="n">
        <v>4</v>
      </c>
      <c r="C215" s="8" t="n">
        <v>0</v>
      </c>
      <c r="D215" s="8"/>
      <c r="E215" s="8" t="n">
        <v>4</v>
      </c>
      <c r="F215" s="8"/>
      <c r="G215" s="8" t="n">
        <v>1</v>
      </c>
      <c r="H215" s="8"/>
      <c r="I215" s="8"/>
      <c r="J215" s="8"/>
      <c r="K215" s="11"/>
      <c r="L215" s="11"/>
      <c r="M215" s="11"/>
      <c r="N215" s="11"/>
      <c r="O215" s="11"/>
      <c r="P215" s="11"/>
      <c r="Q215" s="11"/>
      <c r="R215" s="11"/>
      <c r="S215" s="11"/>
      <c r="T215" s="12" t="n">
        <v>42422</v>
      </c>
    </row>
    <row r="216" customFormat="false" ht="24.95" hidden="false" customHeight="true" outlineLevel="0" collapsed="false">
      <c r="A216" s="7" t="n">
        <v>3</v>
      </c>
      <c r="B216" s="7" t="n">
        <v>7</v>
      </c>
      <c r="C216" s="8" t="n">
        <v>0</v>
      </c>
      <c r="D216" s="8"/>
      <c r="E216" s="8" t="n">
        <v>3</v>
      </c>
      <c r="F216" s="8"/>
      <c r="G216" s="8" t="n">
        <v>1</v>
      </c>
      <c r="H216" s="8"/>
      <c r="I216" s="8"/>
      <c r="J216" s="8"/>
      <c r="K216" s="11"/>
      <c r="L216" s="11"/>
      <c r="M216" s="11"/>
      <c r="N216" s="11"/>
      <c r="O216" s="11"/>
      <c r="P216" s="11"/>
      <c r="Q216" s="11"/>
      <c r="R216" s="11"/>
      <c r="S216" s="11"/>
      <c r="T216" s="12" t="n">
        <v>42422</v>
      </c>
    </row>
    <row r="217" customFormat="false" ht="24.95" hidden="false" customHeight="true" outlineLevel="0" collapsed="false">
      <c r="A217" s="7" t="n">
        <v>2</v>
      </c>
      <c r="B217" s="7" t="n">
        <v>3</v>
      </c>
      <c r="C217" s="8" t="n">
        <v>3</v>
      </c>
      <c r="D217" s="8"/>
      <c r="E217" s="8" t="n">
        <v>1</v>
      </c>
      <c r="F217" s="8"/>
      <c r="G217" s="8" t="n">
        <v>1</v>
      </c>
      <c r="H217" s="8"/>
      <c r="I217" s="8"/>
      <c r="J217" s="8"/>
      <c r="K217" s="11"/>
      <c r="L217" s="11"/>
      <c r="M217" s="11"/>
      <c r="N217" s="11"/>
      <c r="O217" s="11"/>
      <c r="P217" s="11"/>
      <c r="Q217" s="11"/>
      <c r="R217" s="11"/>
      <c r="S217" s="11"/>
      <c r="T217" s="12" t="n">
        <v>42423</v>
      </c>
    </row>
    <row r="218" customFormat="false" ht="24.95" hidden="false" customHeight="true" outlineLevel="0" collapsed="false">
      <c r="A218" s="7" t="n">
        <v>4</v>
      </c>
      <c r="B218" s="7" t="n">
        <v>4</v>
      </c>
      <c r="C218" s="8" t="n">
        <v>0</v>
      </c>
      <c r="D218" s="8"/>
      <c r="E218" s="8" t="n">
        <v>2</v>
      </c>
      <c r="F218" s="8"/>
      <c r="G218" s="8" t="n">
        <v>1</v>
      </c>
      <c r="H218" s="8"/>
      <c r="I218" s="8"/>
      <c r="J218" s="8"/>
      <c r="K218" s="11"/>
      <c r="L218" s="11"/>
      <c r="M218" s="11"/>
      <c r="N218" s="11"/>
      <c r="O218" s="11"/>
      <c r="P218" s="11"/>
      <c r="Q218" s="11"/>
      <c r="R218" s="11"/>
      <c r="S218" s="11"/>
      <c r="T218" s="12" t="n">
        <v>42423</v>
      </c>
    </row>
    <row r="219" customFormat="false" ht="24.95" hidden="false" customHeight="true" outlineLevel="0" collapsed="false">
      <c r="A219" s="7" t="n">
        <v>4</v>
      </c>
      <c r="B219" s="7" t="n">
        <v>4</v>
      </c>
      <c r="C219" s="8" t="n">
        <v>0</v>
      </c>
      <c r="D219" s="8"/>
      <c r="E219" s="8" t="n">
        <v>4</v>
      </c>
      <c r="F219" s="8"/>
      <c r="G219" s="8" t="n">
        <v>1</v>
      </c>
      <c r="H219" s="8"/>
      <c r="I219" s="8"/>
      <c r="J219" s="8"/>
      <c r="K219" s="11"/>
      <c r="L219" s="11"/>
      <c r="M219" s="11"/>
      <c r="N219" s="11"/>
      <c r="O219" s="11"/>
      <c r="P219" s="11"/>
      <c r="Q219" s="11"/>
      <c r="R219" s="11"/>
      <c r="S219" s="11"/>
      <c r="T219" s="12" t="n">
        <v>42423</v>
      </c>
    </row>
    <row r="220" customFormat="false" ht="24.95" hidden="false" customHeight="true" outlineLevel="0" collapsed="false">
      <c r="A220" s="7" t="n">
        <v>4</v>
      </c>
      <c r="B220" s="7" t="n">
        <v>9</v>
      </c>
      <c r="C220" s="8" t="n">
        <v>3</v>
      </c>
      <c r="D220" s="8"/>
      <c r="E220" s="8" t="n">
        <v>3</v>
      </c>
      <c r="F220" s="8"/>
      <c r="G220" s="8" t="n">
        <v>2</v>
      </c>
      <c r="H220" s="8"/>
      <c r="I220" s="8"/>
      <c r="J220" s="8"/>
      <c r="K220" s="11"/>
      <c r="L220" s="11"/>
      <c r="M220" s="11"/>
      <c r="N220" s="11"/>
      <c r="O220" s="11"/>
      <c r="P220" s="11"/>
      <c r="Q220" s="11"/>
      <c r="R220" s="11"/>
      <c r="S220" s="11"/>
      <c r="T220" s="12" t="n">
        <v>42429</v>
      </c>
    </row>
    <row r="221" customFormat="false" ht="24.95" hidden="false" customHeight="true" outlineLevel="0" collapsed="false">
      <c r="A221" s="7" t="n">
        <v>2</v>
      </c>
      <c r="B221" s="7" t="n">
        <v>2</v>
      </c>
      <c r="C221" s="8" t="n">
        <v>3</v>
      </c>
      <c r="D221" s="8"/>
      <c r="E221" s="8" t="n">
        <v>4</v>
      </c>
      <c r="F221" s="8"/>
      <c r="G221" s="8" t="n">
        <v>1</v>
      </c>
      <c r="H221" s="8"/>
      <c r="I221" s="8"/>
      <c r="J221" s="8"/>
      <c r="K221" s="11"/>
      <c r="L221" s="11"/>
      <c r="M221" s="11"/>
      <c r="N221" s="11"/>
      <c r="O221" s="11"/>
      <c r="P221" s="11"/>
      <c r="Q221" s="11"/>
      <c r="R221" s="11"/>
      <c r="S221" s="11"/>
      <c r="T221" s="12" t="n">
        <v>42430</v>
      </c>
    </row>
    <row r="222" customFormat="false" ht="24.95" hidden="false" customHeight="true" outlineLevel="0" collapsed="false">
      <c r="A222" s="7" t="n">
        <v>2</v>
      </c>
      <c r="B222" s="7" t="n">
        <v>3</v>
      </c>
      <c r="C222" s="8" t="n">
        <v>3</v>
      </c>
      <c r="D222" s="8"/>
      <c r="E222" s="8" t="n">
        <v>2</v>
      </c>
      <c r="F222" s="8"/>
      <c r="G222" s="8" t="n">
        <v>1</v>
      </c>
      <c r="H222" s="8"/>
      <c r="I222" s="8"/>
      <c r="J222" s="8"/>
      <c r="K222" s="11"/>
      <c r="L222" s="11"/>
      <c r="M222" s="11"/>
      <c r="N222" s="11"/>
      <c r="O222" s="11"/>
      <c r="P222" s="11"/>
      <c r="Q222" s="11"/>
      <c r="R222" s="11"/>
      <c r="S222" s="11"/>
      <c r="T222" s="12" t="n">
        <v>42430</v>
      </c>
    </row>
    <row r="223" customFormat="false" ht="24.95" hidden="false" customHeight="true" outlineLevel="0" collapsed="false">
      <c r="A223" s="7" t="n">
        <v>3</v>
      </c>
      <c r="B223" s="7" t="n">
        <v>6</v>
      </c>
      <c r="C223" s="8" t="n">
        <v>3</v>
      </c>
      <c r="D223" s="8"/>
      <c r="E223" s="8" t="n">
        <v>3</v>
      </c>
      <c r="F223" s="8"/>
      <c r="G223" s="8" t="n">
        <v>2</v>
      </c>
      <c r="H223" s="8"/>
      <c r="I223" s="8"/>
      <c r="J223" s="8"/>
      <c r="K223" s="11"/>
      <c r="L223" s="11"/>
      <c r="M223" s="11"/>
      <c r="N223" s="11"/>
      <c r="O223" s="11"/>
      <c r="P223" s="11"/>
      <c r="Q223" s="11"/>
      <c r="R223" s="11"/>
      <c r="S223" s="11"/>
      <c r="T223" s="12" t="n">
        <v>42430</v>
      </c>
    </row>
    <row r="224" customFormat="false" ht="24.95" hidden="false" customHeight="true" outlineLevel="0" collapsed="false">
      <c r="A224" s="7" t="n">
        <v>5</v>
      </c>
      <c r="B224" s="7" t="n">
        <v>2</v>
      </c>
      <c r="C224" s="8" t="n">
        <v>5</v>
      </c>
      <c r="D224" s="8"/>
      <c r="E224" s="8" t="n">
        <v>4</v>
      </c>
      <c r="F224" s="8"/>
      <c r="G224" s="8" t="n">
        <v>1</v>
      </c>
      <c r="H224" s="8"/>
      <c r="I224" s="8"/>
      <c r="J224" s="8"/>
      <c r="K224" s="11"/>
      <c r="L224" s="11"/>
      <c r="M224" s="11"/>
      <c r="N224" s="11"/>
      <c r="O224" s="11"/>
      <c r="P224" s="11"/>
      <c r="Q224" s="11"/>
      <c r="R224" s="11"/>
      <c r="S224" s="11"/>
      <c r="T224" s="12" t="n">
        <v>42430</v>
      </c>
    </row>
    <row r="225" customFormat="false" ht="24.95" hidden="false" customHeight="true" outlineLevel="0" collapsed="false">
      <c r="A225" s="7" t="n">
        <v>2</v>
      </c>
      <c r="B225" s="7" t="n">
        <v>4</v>
      </c>
      <c r="C225" s="8" t="n">
        <v>3</v>
      </c>
      <c r="D225" s="8"/>
      <c r="E225" s="8" t="n">
        <v>1</v>
      </c>
      <c r="F225" s="8"/>
      <c r="G225" s="8" t="n">
        <v>1</v>
      </c>
      <c r="H225" s="8"/>
      <c r="I225" s="8"/>
      <c r="J225" s="8"/>
      <c r="K225" s="11"/>
      <c r="L225" s="11"/>
      <c r="M225" s="11"/>
      <c r="N225" s="11"/>
      <c r="O225" s="11"/>
      <c r="P225" s="11"/>
      <c r="Q225" s="11"/>
      <c r="R225" s="11"/>
      <c r="S225" s="11"/>
      <c r="T225" s="12" t="n">
        <v>42431</v>
      </c>
    </row>
    <row r="226" customFormat="false" ht="24.95" hidden="false" customHeight="true" outlineLevel="0" collapsed="false">
      <c r="A226" s="7" t="n">
        <v>2</v>
      </c>
      <c r="B226" s="7" t="n">
        <v>4</v>
      </c>
      <c r="C226" s="8" t="n">
        <v>5</v>
      </c>
      <c r="D226" s="8"/>
      <c r="E226" s="8" t="n">
        <v>2</v>
      </c>
      <c r="F226" s="8"/>
      <c r="G226" s="8" t="n">
        <v>1</v>
      </c>
      <c r="H226" s="8"/>
      <c r="I226" s="8"/>
      <c r="J226" s="8"/>
      <c r="K226" s="11"/>
      <c r="L226" s="11"/>
      <c r="M226" s="11"/>
      <c r="N226" s="11"/>
      <c r="O226" s="11"/>
      <c r="P226" s="11"/>
      <c r="Q226" s="11"/>
      <c r="R226" s="11"/>
      <c r="S226" s="11"/>
      <c r="T226" s="12" t="n">
        <v>42431</v>
      </c>
    </row>
    <row r="227" customFormat="false" ht="24.95" hidden="false" customHeight="true" outlineLevel="0" collapsed="false">
      <c r="A227" s="7" t="n">
        <v>2</v>
      </c>
      <c r="B227" s="7" t="n">
        <v>3</v>
      </c>
      <c r="C227" s="8" t="n">
        <v>0</v>
      </c>
      <c r="D227" s="8"/>
      <c r="E227" s="8" t="n">
        <v>4</v>
      </c>
      <c r="F227" s="8"/>
      <c r="G227" s="8" t="n">
        <v>1</v>
      </c>
      <c r="H227" s="8"/>
      <c r="I227" s="8"/>
      <c r="J227" s="8"/>
      <c r="K227" s="11"/>
      <c r="L227" s="11"/>
      <c r="M227" s="11"/>
      <c r="N227" s="11"/>
      <c r="O227" s="11"/>
      <c r="P227" s="11"/>
      <c r="Q227" s="11"/>
      <c r="R227" s="11"/>
      <c r="S227" s="11"/>
      <c r="T227" s="12" t="n">
        <v>42432</v>
      </c>
    </row>
    <row r="228" customFormat="false" ht="24.95" hidden="false" customHeight="true" outlineLevel="0" collapsed="false">
      <c r="A228" s="7" t="n">
        <v>2</v>
      </c>
      <c r="B228" s="7" t="n">
        <v>4</v>
      </c>
      <c r="C228" s="8" t="n">
        <v>0</v>
      </c>
      <c r="D228" s="8"/>
      <c r="E228" s="8" t="n">
        <v>2</v>
      </c>
      <c r="F228" s="8"/>
      <c r="G228" s="8" t="n">
        <v>1</v>
      </c>
      <c r="H228" s="8"/>
      <c r="I228" s="8"/>
      <c r="J228" s="8"/>
      <c r="K228" s="11"/>
      <c r="L228" s="11"/>
      <c r="M228" s="11"/>
      <c r="N228" s="11"/>
      <c r="O228" s="11"/>
      <c r="P228" s="11"/>
      <c r="Q228" s="11"/>
      <c r="R228" s="11"/>
      <c r="S228" s="11"/>
      <c r="T228" s="12" t="n">
        <v>42433</v>
      </c>
    </row>
    <row r="229" customFormat="false" ht="24.95" hidden="false" customHeight="true" outlineLevel="0" collapsed="false">
      <c r="A229" s="7" t="n">
        <v>4</v>
      </c>
      <c r="B229" s="7" t="n">
        <v>4</v>
      </c>
      <c r="C229" s="8" t="n">
        <v>3</v>
      </c>
      <c r="D229" s="8"/>
      <c r="E229" s="8" t="n">
        <v>2</v>
      </c>
      <c r="F229" s="8"/>
      <c r="G229" s="8" t="n">
        <v>1</v>
      </c>
      <c r="H229" s="8"/>
      <c r="I229" s="8"/>
      <c r="J229" s="8"/>
      <c r="K229" s="11"/>
      <c r="L229" s="11"/>
      <c r="M229" s="11"/>
      <c r="N229" s="11"/>
      <c r="O229" s="11"/>
      <c r="P229" s="11"/>
      <c r="Q229" s="11"/>
      <c r="R229" s="11"/>
      <c r="S229" s="11"/>
      <c r="T229" s="12" t="n">
        <v>42433</v>
      </c>
    </row>
    <row r="230" customFormat="false" ht="24.95" hidden="false" customHeight="true" outlineLevel="0" collapsed="false">
      <c r="A230" s="7" t="n">
        <v>4</v>
      </c>
      <c r="B230" s="7" t="n">
        <v>4</v>
      </c>
      <c r="C230" s="8" t="n">
        <v>3</v>
      </c>
      <c r="D230" s="8"/>
      <c r="E230" s="8" t="n">
        <v>1</v>
      </c>
      <c r="F230" s="8"/>
      <c r="G230" s="8" t="n">
        <v>1</v>
      </c>
      <c r="H230" s="8"/>
      <c r="I230" s="8"/>
      <c r="J230" s="8"/>
      <c r="K230" s="11"/>
      <c r="L230" s="11"/>
      <c r="M230" s="11"/>
      <c r="N230" s="11"/>
      <c r="O230" s="11"/>
      <c r="P230" s="11"/>
      <c r="Q230" s="11"/>
      <c r="R230" s="11"/>
      <c r="S230" s="11"/>
      <c r="T230" s="12" t="n">
        <v>42433</v>
      </c>
    </row>
    <row r="231" customFormat="false" ht="24.95" hidden="false" customHeight="true" outlineLevel="0" collapsed="false">
      <c r="A231" s="7" t="n">
        <v>2</v>
      </c>
      <c r="B231" s="7" t="n">
        <v>1</v>
      </c>
      <c r="C231" s="8" t="n">
        <v>3</v>
      </c>
      <c r="D231" s="8"/>
      <c r="E231" s="8" t="n">
        <v>1</v>
      </c>
      <c r="F231" s="8"/>
      <c r="G231" s="8" t="n">
        <v>1</v>
      </c>
      <c r="H231" s="8"/>
      <c r="I231" s="8"/>
      <c r="J231" s="8"/>
      <c r="K231" s="11"/>
      <c r="L231" s="11"/>
      <c r="M231" s="11"/>
      <c r="N231" s="11"/>
      <c r="O231" s="11"/>
      <c r="P231" s="11"/>
      <c r="Q231" s="11"/>
      <c r="R231" s="11"/>
      <c r="S231" s="11"/>
      <c r="T231" s="12" t="n">
        <v>42433</v>
      </c>
    </row>
    <row r="232" customFormat="false" ht="24.95" hidden="false" customHeight="true" outlineLevel="0" collapsed="false">
      <c r="A232" s="7" t="n">
        <v>2</v>
      </c>
      <c r="B232" s="7" t="n">
        <v>3</v>
      </c>
      <c r="C232" s="8" t="n">
        <v>3</v>
      </c>
      <c r="D232" s="8"/>
      <c r="E232" s="8" t="n">
        <v>4</v>
      </c>
      <c r="F232" s="8"/>
      <c r="G232" s="8" t="n">
        <v>1</v>
      </c>
      <c r="H232" s="8"/>
      <c r="I232" s="8"/>
      <c r="J232" s="8"/>
      <c r="K232" s="11"/>
      <c r="L232" s="11"/>
      <c r="M232" s="11"/>
      <c r="N232" s="11"/>
      <c r="O232" s="11"/>
      <c r="P232" s="11"/>
      <c r="Q232" s="11"/>
      <c r="R232" s="11"/>
      <c r="S232" s="11"/>
      <c r="T232" s="12" t="n">
        <v>42433</v>
      </c>
    </row>
    <row r="233" customFormat="false" ht="24.95" hidden="true" customHeight="true" outlineLevel="0" collapsed="false">
      <c r="A233" s="7" t="n">
        <v>2</v>
      </c>
      <c r="B233" s="7" t="n">
        <v>1</v>
      </c>
      <c r="C233" s="8" t="n">
        <v>0</v>
      </c>
      <c r="D233" s="8"/>
      <c r="E233" s="8" t="n">
        <v>4</v>
      </c>
      <c r="F233" s="8"/>
      <c r="G233" s="8" t="n">
        <v>1</v>
      </c>
      <c r="H233" s="8"/>
      <c r="I233" s="8"/>
      <c r="J233" s="8"/>
      <c r="K233" s="11"/>
      <c r="L233" s="11"/>
      <c r="M233" s="11"/>
      <c r="N233" s="11"/>
      <c r="O233" s="11"/>
      <c r="P233" s="11"/>
      <c r="Q233" s="11"/>
      <c r="R233" s="11"/>
      <c r="S233" s="11"/>
      <c r="T233" s="32"/>
    </row>
    <row r="234" customFormat="false" ht="24.95" hidden="true" customHeight="true" outlineLevel="0" collapsed="false">
      <c r="A234" s="7" t="n">
        <v>4</v>
      </c>
      <c r="B234" s="7" t="n">
        <v>1</v>
      </c>
      <c r="C234" s="8" t="n">
        <v>0</v>
      </c>
      <c r="D234" s="8"/>
      <c r="E234" s="8" t="n">
        <v>4</v>
      </c>
      <c r="F234" s="8"/>
      <c r="G234" s="8" t="n">
        <v>1</v>
      </c>
      <c r="H234" s="8"/>
      <c r="I234" s="8"/>
      <c r="J234" s="8"/>
      <c r="K234" s="11"/>
      <c r="L234" s="11"/>
      <c r="M234" s="11"/>
      <c r="N234" s="11"/>
      <c r="O234" s="11"/>
      <c r="P234" s="11"/>
      <c r="Q234" s="11"/>
      <c r="R234" s="11"/>
      <c r="S234" s="11"/>
      <c r="T234" s="32"/>
    </row>
    <row r="235" customFormat="false" ht="24.95" hidden="true" customHeight="true" outlineLevel="0" collapsed="false">
      <c r="A235" s="7" t="n">
        <v>3</v>
      </c>
      <c r="B235" s="7" t="n">
        <v>7</v>
      </c>
      <c r="C235" s="8" t="n">
        <v>3</v>
      </c>
      <c r="D235" s="8"/>
      <c r="E235" s="8" t="n">
        <v>3</v>
      </c>
      <c r="F235" s="8"/>
      <c r="G235" s="8" t="n">
        <v>4</v>
      </c>
      <c r="H235" s="8"/>
      <c r="I235" s="8"/>
      <c r="J235" s="8"/>
      <c r="K235" s="11"/>
      <c r="L235" s="11"/>
      <c r="M235" s="11"/>
      <c r="N235" s="11"/>
      <c r="O235" s="11"/>
      <c r="P235" s="11"/>
      <c r="Q235" s="11"/>
      <c r="R235" s="11"/>
      <c r="S235" s="11"/>
      <c r="T235" s="32"/>
    </row>
    <row r="236" customFormat="false" ht="24.95" hidden="true" customHeight="true" outlineLevel="0" collapsed="false">
      <c r="A236" s="7" t="n">
        <v>3</v>
      </c>
      <c r="B236" s="7" t="n">
        <v>7</v>
      </c>
      <c r="C236" s="8" t="n">
        <v>3</v>
      </c>
      <c r="D236" s="8"/>
      <c r="E236" s="8" t="n">
        <v>1</v>
      </c>
      <c r="F236" s="8"/>
      <c r="G236" s="8" t="n">
        <v>2</v>
      </c>
      <c r="H236" s="8"/>
      <c r="I236" s="8"/>
      <c r="J236" s="8"/>
      <c r="K236" s="11"/>
      <c r="L236" s="11"/>
      <c r="M236" s="11"/>
      <c r="N236" s="11"/>
      <c r="O236" s="11"/>
      <c r="P236" s="11"/>
      <c r="Q236" s="11"/>
      <c r="R236" s="11"/>
      <c r="S236" s="11"/>
      <c r="T236" s="32"/>
    </row>
    <row r="237" customFormat="false" ht="24.95" hidden="true" customHeight="true" outlineLevel="0" collapsed="false">
      <c r="A237" s="7" t="n">
        <v>3</v>
      </c>
      <c r="B237" s="7" t="n">
        <v>7</v>
      </c>
      <c r="C237" s="8" t="n">
        <v>3</v>
      </c>
      <c r="D237" s="8"/>
      <c r="E237" s="8" t="n">
        <v>2</v>
      </c>
      <c r="F237" s="8"/>
      <c r="G237" s="8" t="n">
        <v>1</v>
      </c>
      <c r="H237" s="8"/>
      <c r="I237" s="8"/>
      <c r="J237" s="8"/>
      <c r="K237" s="11"/>
      <c r="L237" s="11"/>
      <c r="M237" s="11"/>
      <c r="N237" s="11"/>
      <c r="O237" s="11"/>
      <c r="P237" s="11"/>
      <c r="Q237" s="11"/>
      <c r="R237" s="11"/>
      <c r="S237" s="11"/>
      <c r="T237" s="32"/>
    </row>
    <row r="238" customFormat="false" ht="24.95" hidden="true" customHeight="true" outlineLevel="0" collapsed="false">
      <c r="A238" s="7" t="n">
        <v>5</v>
      </c>
      <c r="B238" s="7" t="n">
        <v>1</v>
      </c>
      <c r="C238" s="8" t="n">
        <v>3</v>
      </c>
      <c r="D238" s="8"/>
      <c r="E238" s="8" t="n">
        <v>3</v>
      </c>
      <c r="F238" s="8"/>
      <c r="G238" s="8" t="n">
        <v>1</v>
      </c>
      <c r="H238" s="8"/>
      <c r="I238" s="8"/>
      <c r="J238" s="8"/>
      <c r="K238" s="11"/>
      <c r="L238" s="11"/>
      <c r="M238" s="11"/>
      <c r="N238" s="11"/>
      <c r="O238" s="11"/>
      <c r="P238" s="11"/>
      <c r="Q238" s="11"/>
      <c r="R238" s="11"/>
      <c r="S238" s="11"/>
      <c r="T238" s="32"/>
    </row>
    <row r="239" customFormat="false" ht="24.95" hidden="true" customHeight="true" outlineLevel="0" collapsed="false">
      <c r="A239" s="7" t="n">
        <v>2</v>
      </c>
      <c r="B239" s="7" t="n">
        <v>3</v>
      </c>
      <c r="C239" s="8" t="n">
        <v>3</v>
      </c>
      <c r="D239" s="8"/>
      <c r="E239" s="8" t="n">
        <v>2</v>
      </c>
      <c r="F239" s="8"/>
      <c r="G239" s="8" t="n">
        <v>2</v>
      </c>
      <c r="H239" s="8"/>
      <c r="I239" s="8"/>
      <c r="J239" s="8"/>
      <c r="K239" s="11"/>
      <c r="L239" s="11"/>
      <c r="M239" s="11"/>
      <c r="N239" s="11"/>
      <c r="O239" s="11"/>
      <c r="P239" s="11"/>
      <c r="Q239" s="11"/>
      <c r="R239" s="11"/>
      <c r="S239" s="11"/>
      <c r="T239" s="32"/>
    </row>
    <row r="240" customFormat="false" ht="24.95" hidden="true" customHeight="true" outlineLevel="0" collapsed="false">
      <c r="A240" s="7" t="n">
        <v>4</v>
      </c>
      <c r="B240" s="7" t="n">
        <v>2</v>
      </c>
      <c r="C240" s="8" t="n">
        <v>3</v>
      </c>
      <c r="D240" s="8"/>
      <c r="E240" s="8" t="n">
        <v>3</v>
      </c>
      <c r="F240" s="8"/>
      <c r="G240" s="8" t="n">
        <v>1</v>
      </c>
      <c r="H240" s="8"/>
      <c r="I240" s="8"/>
      <c r="J240" s="8"/>
      <c r="K240" s="11"/>
      <c r="L240" s="11"/>
      <c r="M240" s="11"/>
      <c r="N240" s="11"/>
      <c r="O240" s="11"/>
      <c r="P240" s="11"/>
      <c r="Q240" s="11"/>
      <c r="R240" s="11"/>
      <c r="S240" s="11"/>
      <c r="T240" s="32"/>
    </row>
    <row r="241" customFormat="false" ht="24.95" hidden="true" customHeight="true" outlineLevel="0" collapsed="false">
      <c r="A241" s="7" t="n">
        <v>2</v>
      </c>
      <c r="B241" s="7" t="n">
        <v>4</v>
      </c>
      <c r="C241" s="8" t="n">
        <v>3</v>
      </c>
      <c r="D241" s="8"/>
      <c r="E241" s="8" t="n">
        <v>3</v>
      </c>
      <c r="F241" s="8"/>
      <c r="G241" s="8" t="n">
        <v>1</v>
      </c>
      <c r="H241" s="8"/>
      <c r="I241" s="8"/>
      <c r="J241" s="8"/>
      <c r="K241" s="11"/>
      <c r="L241" s="11"/>
      <c r="M241" s="11"/>
      <c r="N241" s="11"/>
      <c r="O241" s="11"/>
      <c r="P241" s="11"/>
      <c r="Q241" s="11"/>
      <c r="R241" s="11"/>
      <c r="S241" s="11"/>
      <c r="T241" s="32"/>
    </row>
    <row r="242" customFormat="false" ht="24.95" hidden="true" customHeight="true" outlineLevel="0" collapsed="false">
      <c r="A242" s="7" t="n">
        <v>2</v>
      </c>
      <c r="B242" s="7" t="n">
        <v>3</v>
      </c>
      <c r="C242" s="8" t="n">
        <v>3</v>
      </c>
      <c r="D242" s="8"/>
      <c r="E242" s="8" t="n">
        <v>4</v>
      </c>
      <c r="F242" s="8"/>
      <c r="G242" s="8" t="n">
        <v>1</v>
      </c>
      <c r="H242" s="8"/>
      <c r="I242" s="8"/>
      <c r="J242" s="8"/>
      <c r="K242" s="11"/>
      <c r="L242" s="11"/>
      <c r="M242" s="11"/>
      <c r="N242" s="11"/>
      <c r="O242" s="11"/>
      <c r="P242" s="11"/>
      <c r="Q242" s="11"/>
      <c r="R242" s="11"/>
      <c r="S242" s="11"/>
      <c r="T242" s="32"/>
    </row>
    <row r="243" customFormat="false" ht="24.95" hidden="true" customHeight="true" outlineLevel="0" collapsed="false">
      <c r="A243" s="7" t="n">
        <v>4</v>
      </c>
      <c r="B243" s="7" t="n">
        <v>4</v>
      </c>
      <c r="C243" s="8" t="n">
        <v>0</v>
      </c>
      <c r="D243" s="8"/>
      <c r="E243" s="8" t="n">
        <v>1</v>
      </c>
      <c r="F243" s="8"/>
      <c r="G243" s="8" t="n">
        <v>1</v>
      </c>
      <c r="H243" s="8"/>
      <c r="I243" s="8"/>
      <c r="J243" s="8"/>
      <c r="K243" s="11"/>
      <c r="L243" s="11"/>
      <c r="M243" s="11"/>
      <c r="N243" s="11"/>
      <c r="O243" s="11"/>
      <c r="P243" s="11"/>
      <c r="Q243" s="11"/>
      <c r="R243" s="11"/>
      <c r="S243" s="11"/>
      <c r="T243" s="32"/>
    </row>
    <row r="244" customFormat="false" ht="24.95" hidden="true" customHeight="true" outlineLevel="0" collapsed="false">
      <c r="A244" s="7" t="n">
        <v>2</v>
      </c>
      <c r="B244" s="7" t="n">
        <v>1</v>
      </c>
      <c r="C244" s="8" t="n">
        <v>0</v>
      </c>
      <c r="D244" s="8"/>
      <c r="E244" s="8" t="n">
        <v>2</v>
      </c>
      <c r="F244" s="8"/>
      <c r="G244" s="8" t="n">
        <v>1</v>
      </c>
      <c r="H244" s="8"/>
      <c r="I244" s="8"/>
      <c r="J244" s="8"/>
      <c r="K244" s="11"/>
      <c r="L244" s="11"/>
      <c r="M244" s="11"/>
      <c r="N244" s="11"/>
      <c r="O244" s="11"/>
      <c r="P244" s="11"/>
      <c r="Q244" s="11"/>
      <c r="R244" s="11"/>
      <c r="S244" s="11"/>
      <c r="T244" s="32"/>
    </row>
    <row r="245" customFormat="false" ht="24.95" hidden="true" customHeight="true" outlineLevel="0" collapsed="false">
      <c r="A245" s="7" t="n">
        <v>3</v>
      </c>
      <c r="B245" s="7" t="n">
        <v>1</v>
      </c>
      <c r="C245" s="8" t="n">
        <v>0</v>
      </c>
      <c r="D245" s="8"/>
      <c r="E245" s="8" t="n">
        <v>3</v>
      </c>
      <c r="F245" s="8"/>
      <c r="G245" s="8" t="n">
        <v>1</v>
      </c>
      <c r="H245" s="8"/>
      <c r="I245" s="8"/>
      <c r="J245" s="8"/>
      <c r="K245" s="11"/>
      <c r="L245" s="11"/>
      <c r="M245" s="11"/>
      <c r="N245" s="11"/>
      <c r="O245" s="11"/>
      <c r="P245" s="11"/>
      <c r="Q245" s="11"/>
      <c r="R245" s="11"/>
      <c r="S245" s="11"/>
      <c r="T245" s="32"/>
    </row>
    <row r="246" customFormat="false" ht="24.95" hidden="false" customHeight="true" outlineLevel="0" collapsed="false">
      <c r="A246" s="7"/>
      <c r="B246" s="7"/>
      <c r="C246" s="8"/>
      <c r="D246" s="8"/>
      <c r="E246" s="8"/>
      <c r="F246" s="8"/>
      <c r="G246" s="8"/>
      <c r="H246" s="8"/>
      <c r="I246" s="8"/>
      <c r="J246" s="8"/>
      <c r="K246" s="11"/>
      <c r="L246" s="11"/>
      <c r="M246" s="11"/>
      <c r="N246" s="11"/>
      <c r="O246" s="11"/>
      <c r="P246" s="11"/>
      <c r="Q246" s="11"/>
      <c r="R246" s="11"/>
      <c r="S246" s="11"/>
      <c r="T246" s="32"/>
    </row>
    <row r="247" customFormat="false" ht="24.95" hidden="false" customHeight="true" outlineLevel="0" collapsed="false">
      <c r="A247" s="7"/>
      <c r="B247" s="7"/>
      <c r="C247" s="8"/>
      <c r="D247" s="8"/>
      <c r="E247" s="8"/>
      <c r="F247" s="8"/>
      <c r="G247" s="8"/>
      <c r="H247" s="8"/>
      <c r="I247" s="8"/>
      <c r="J247" s="8"/>
      <c r="K247" s="11"/>
      <c r="L247" s="11"/>
      <c r="M247" s="11"/>
      <c r="N247" s="11"/>
      <c r="O247" s="11"/>
      <c r="P247" s="11"/>
      <c r="Q247" s="11"/>
      <c r="R247" s="11"/>
      <c r="S247" s="11"/>
      <c r="T247" s="32"/>
    </row>
    <row r="248" customFormat="false" ht="24.95" hidden="false" customHeight="true" outlineLevel="0" collapsed="false">
      <c r="A248" s="7"/>
      <c r="B248" s="7"/>
      <c r="C248" s="8"/>
      <c r="D248" s="8"/>
      <c r="E248" s="8"/>
      <c r="F248" s="8"/>
      <c r="G248" s="8"/>
      <c r="H248" s="8"/>
      <c r="I248" s="8"/>
      <c r="J248" s="8"/>
      <c r="K248" s="11"/>
      <c r="L248" s="11"/>
      <c r="M248" s="11"/>
      <c r="N248" s="11"/>
      <c r="O248" s="11"/>
      <c r="P248" s="11"/>
      <c r="Q248" s="11"/>
      <c r="R248" s="11"/>
      <c r="S248" s="11"/>
      <c r="T248" s="32"/>
    </row>
    <row r="254" customFormat="false" ht="15" hidden="false" customHeight="false" outlineLevel="0" collapsed="false">
      <c r="K254" s="0" t="n">
        <v>113</v>
      </c>
    </row>
    <row r="256" customFormat="false" ht="15" hidden="false" customHeight="false" outlineLevel="0" collapsed="false">
      <c r="K256" s="0" t="n">
        <v>7</v>
      </c>
      <c r="L256" s="0" t="n">
        <v>8</v>
      </c>
      <c r="M256" s="0" t="n">
        <v>9</v>
      </c>
      <c r="N256" s="0" t="n">
        <v>10</v>
      </c>
    </row>
    <row r="257" customFormat="false" ht="15" hidden="false" customHeight="false" outlineLevel="0" collapsed="false">
      <c r="K257" s="0" t="n">
        <v>7</v>
      </c>
      <c r="L257" s="0" t="n">
        <v>3</v>
      </c>
      <c r="M257" s="0" t="n">
        <v>5</v>
      </c>
      <c r="N257" s="0" t="n">
        <v>0</v>
      </c>
      <c r="P257" s="0" t="n">
        <v>111</v>
      </c>
    </row>
    <row r="260" customFormat="false" ht="15" hidden="false" customHeight="false" outlineLevel="0" collapsed="false">
      <c r="L260" s="0" t="n">
        <v>112</v>
      </c>
    </row>
    <row r="263" customFormat="false" ht="15" hidden="false" customHeight="false" outlineLevel="0" collapsed="false">
      <c r="L263" s="0" t="n">
        <v>112</v>
      </c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249">
    <mergeCell ref="C1:D1"/>
    <mergeCell ref="E1:F1"/>
    <mergeCell ref="G1:H1"/>
    <mergeCell ref="I1:J1"/>
    <mergeCell ref="K1:S1"/>
    <mergeCell ref="C2:D2"/>
    <mergeCell ref="E2:F2"/>
    <mergeCell ref="G2:H2"/>
    <mergeCell ref="I2:J2"/>
    <mergeCell ref="K2:S2"/>
    <mergeCell ref="C3:D3"/>
    <mergeCell ref="E3:F3"/>
    <mergeCell ref="G3:H3"/>
    <mergeCell ref="I3:J3"/>
    <mergeCell ref="K3:S3"/>
    <mergeCell ref="C4:D4"/>
    <mergeCell ref="E4:F4"/>
    <mergeCell ref="G4:H4"/>
    <mergeCell ref="I4:J4"/>
    <mergeCell ref="K4:S4"/>
    <mergeCell ref="C5:D5"/>
    <mergeCell ref="E5:F5"/>
    <mergeCell ref="G5:H5"/>
    <mergeCell ref="I5:J5"/>
    <mergeCell ref="K5:S5"/>
    <mergeCell ref="C6:D6"/>
    <mergeCell ref="E6:F6"/>
    <mergeCell ref="G6:H6"/>
    <mergeCell ref="I6:J6"/>
    <mergeCell ref="K6:S6"/>
    <mergeCell ref="C7:D7"/>
    <mergeCell ref="E7:F7"/>
    <mergeCell ref="G7:H7"/>
    <mergeCell ref="I7:J7"/>
    <mergeCell ref="K7:S7"/>
    <mergeCell ref="C8:D8"/>
    <mergeCell ref="E8:F8"/>
    <mergeCell ref="G8:H8"/>
    <mergeCell ref="I8:J8"/>
    <mergeCell ref="K8:S8"/>
    <mergeCell ref="C9:D9"/>
    <mergeCell ref="E9:F9"/>
    <mergeCell ref="G9:H9"/>
    <mergeCell ref="I9:J9"/>
    <mergeCell ref="K9:S9"/>
    <mergeCell ref="C10:D10"/>
    <mergeCell ref="E10:F10"/>
    <mergeCell ref="G10:H10"/>
    <mergeCell ref="I10:J10"/>
    <mergeCell ref="K10:S10"/>
    <mergeCell ref="C11:D11"/>
    <mergeCell ref="E11:F11"/>
    <mergeCell ref="G11:H11"/>
    <mergeCell ref="I11:J11"/>
    <mergeCell ref="K11:S11"/>
    <mergeCell ref="C12:D12"/>
    <mergeCell ref="E12:F12"/>
    <mergeCell ref="G12:H12"/>
    <mergeCell ref="I12:J12"/>
    <mergeCell ref="K12:S12"/>
    <mergeCell ref="C13:D13"/>
    <mergeCell ref="E13:F13"/>
    <mergeCell ref="G13:H13"/>
    <mergeCell ref="I13:J13"/>
    <mergeCell ref="K13:S13"/>
    <mergeCell ref="C14:D14"/>
    <mergeCell ref="E14:F14"/>
    <mergeCell ref="G14:H14"/>
    <mergeCell ref="I14:J14"/>
    <mergeCell ref="K14:S14"/>
    <mergeCell ref="C15:D15"/>
    <mergeCell ref="E15:F15"/>
    <mergeCell ref="G15:H15"/>
    <mergeCell ref="I15:J15"/>
    <mergeCell ref="K15:S15"/>
    <mergeCell ref="C16:D16"/>
    <mergeCell ref="E16:F16"/>
    <mergeCell ref="G16:H16"/>
    <mergeCell ref="I16:J16"/>
    <mergeCell ref="K16:S16"/>
    <mergeCell ref="C17:D17"/>
    <mergeCell ref="E17:F17"/>
    <mergeCell ref="G17:H17"/>
    <mergeCell ref="I17:J17"/>
    <mergeCell ref="K17:S17"/>
    <mergeCell ref="C18:D18"/>
    <mergeCell ref="E18:F18"/>
    <mergeCell ref="G18:H18"/>
    <mergeCell ref="I18:J18"/>
    <mergeCell ref="K18:S18"/>
    <mergeCell ref="C19:D19"/>
    <mergeCell ref="E19:F19"/>
    <mergeCell ref="G19:H19"/>
    <mergeCell ref="I19:J19"/>
    <mergeCell ref="K19:S19"/>
    <mergeCell ref="C20:D20"/>
    <mergeCell ref="E20:F20"/>
    <mergeCell ref="G20:H20"/>
    <mergeCell ref="I20:J20"/>
    <mergeCell ref="K20:S20"/>
    <mergeCell ref="C21:D21"/>
    <mergeCell ref="E21:F21"/>
    <mergeCell ref="G21:H21"/>
    <mergeCell ref="I21:J21"/>
    <mergeCell ref="K21:S21"/>
    <mergeCell ref="C22:D22"/>
    <mergeCell ref="E22:F22"/>
    <mergeCell ref="G22:H22"/>
    <mergeCell ref="I22:J22"/>
    <mergeCell ref="K22:S22"/>
    <mergeCell ref="C23:D23"/>
    <mergeCell ref="E23:F23"/>
    <mergeCell ref="G23:H23"/>
    <mergeCell ref="I23:J23"/>
    <mergeCell ref="K23:S23"/>
    <mergeCell ref="C24:D24"/>
    <mergeCell ref="E24:F24"/>
    <mergeCell ref="G24:H24"/>
    <mergeCell ref="I24:J24"/>
    <mergeCell ref="K24:S24"/>
    <mergeCell ref="C25:D25"/>
    <mergeCell ref="E25:F25"/>
    <mergeCell ref="G25:H25"/>
    <mergeCell ref="I25:J25"/>
    <mergeCell ref="K25:S25"/>
    <mergeCell ref="C26:D26"/>
    <mergeCell ref="E26:F26"/>
    <mergeCell ref="G26:H26"/>
    <mergeCell ref="I26:J26"/>
    <mergeCell ref="K26:S26"/>
    <mergeCell ref="C27:D27"/>
    <mergeCell ref="E27:F27"/>
    <mergeCell ref="G27:H27"/>
    <mergeCell ref="I27:J27"/>
    <mergeCell ref="K27:S27"/>
    <mergeCell ref="C28:D28"/>
    <mergeCell ref="E28:F28"/>
    <mergeCell ref="G28:H28"/>
    <mergeCell ref="I28:J28"/>
    <mergeCell ref="K28:S28"/>
    <mergeCell ref="C29:D29"/>
    <mergeCell ref="E29:F29"/>
    <mergeCell ref="G29:H29"/>
    <mergeCell ref="I29:J29"/>
    <mergeCell ref="K29:S29"/>
    <mergeCell ref="C30:D30"/>
    <mergeCell ref="E30:F30"/>
    <mergeCell ref="G30:H30"/>
    <mergeCell ref="I30:J30"/>
    <mergeCell ref="K30:S30"/>
    <mergeCell ref="C31:D31"/>
    <mergeCell ref="E31:F31"/>
    <mergeCell ref="G31:H31"/>
    <mergeCell ref="I31:J31"/>
    <mergeCell ref="K31:S31"/>
    <mergeCell ref="C32:D32"/>
    <mergeCell ref="E32:F32"/>
    <mergeCell ref="G32:H32"/>
    <mergeCell ref="I32:J32"/>
    <mergeCell ref="K32:S32"/>
    <mergeCell ref="C33:D33"/>
    <mergeCell ref="E33:F33"/>
    <mergeCell ref="G33:H33"/>
    <mergeCell ref="I33:J33"/>
    <mergeCell ref="K33:S33"/>
    <mergeCell ref="C34:D34"/>
    <mergeCell ref="E34:F34"/>
    <mergeCell ref="G34:H34"/>
    <mergeCell ref="I34:J34"/>
    <mergeCell ref="K34:S34"/>
    <mergeCell ref="C35:D35"/>
    <mergeCell ref="E35:F35"/>
    <mergeCell ref="G35:H35"/>
    <mergeCell ref="I35:J35"/>
    <mergeCell ref="K35:S35"/>
    <mergeCell ref="C36:D36"/>
    <mergeCell ref="E36:F36"/>
    <mergeCell ref="G36:H36"/>
    <mergeCell ref="I36:J36"/>
    <mergeCell ref="K36:S36"/>
    <mergeCell ref="C37:D37"/>
    <mergeCell ref="E37:F37"/>
    <mergeCell ref="G37:H37"/>
    <mergeCell ref="I37:J37"/>
    <mergeCell ref="K37:S37"/>
    <mergeCell ref="C38:D38"/>
    <mergeCell ref="E38:F38"/>
    <mergeCell ref="G38:H38"/>
    <mergeCell ref="I38:J38"/>
    <mergeCell ref="K38:S38"/>
    <mergeCell ref="C39:D39"/>
    <mergeCell ref="E39:F39"/>
    <mergeCell ref="G39:H39"/>
    <mergeCell ref="I39:J39"/>
    <mergeCell ref="K39:S39"/>
    <mergeCell ref="C40:D40"/>
    <mergeCell ref="E40:F40"/>
    <mergeCell ref="G40:H40"/>
    <mergeCell ref="I40:J40"/>
    <mergeCell ref="K40:S40"/>
    <mergeCell ref="C41:D41"/>
    <mergeCell ref="E41:F41"/>
    <mergeCell ref="G41:H41"/>
    <mergeCell ref="I41:J41"/>
    <mergeCell ref="K41:S41"/>
    <mergeCell ref="C42:D42"/>
    <mergeCell ref="E42:F42"/>
    <mergeCell ref="G42:H42"/>
    <mergeCell ref="I42:J42"/>
    <mergeCell ref="K42:S42"/>
    <mergeCell ref="C43:D43"/>
    <mergeCell ref="E43:F43"/>
    <mergeCell ref="G43:H43"/>
    <mergeCell ref="I43:J43"/>
    <mergeCell ref="K43:S43"/>
    <mergeCell ref="C44:D44"/>
    <mergeCell ref="E44:F44"/>
    <mergeCell ref="G44:H44"/>
    <mergeCell ref="I44:J44"/>
    <mergeCell ref="K44:S44"/>
    <mergeCell ref="C45:D45"/>
    <mergeCell ref="E45:F45"/>
    <mergeCell ref="G45:H45"/>
    <mergeCell ref="I45:J45"/>
    <mergeCell ref="K45:S45"/>
    <mergeCell ref="C46:D46"/>
    <mergeCell ref="E46:F46"/>
    <mergeCell ref="G46:H46"/>
    <mergeCell ref="I46:J46"/>
    <mergeCell ref="K46:S46"/>
    <mergeCell ref="C47:D47"/>
    <mergeCell ref="E47:F47"/>
    <mergeCell ref="G47:H47"/>
    <mergeCell ref="I47:J47"/>
    <mergeCell ref="K47:S47"/>
    <mergeCell ref="C48:D48"/>
    <mergeCell ref="E48:F48"/>
    <mergeCell ref="G48:H48"/>
    <mergeCell ref="I48:J48"/>
    <mergeCell ref="K48:S48"/>
    <mergeCell ref="C49:D49"/>
    <mergeCell ref="E49:F49"/>
    <mergeCell ref="G49:H49"/>
    <mergeCell ref="I49:J49"/>
    <mergeCell ref="K49:S49"/>
    <mergeCell ref="C50:D50"/>
    <mergeCell ref="E50:F50"/>
    <mergeCell ref="G50:H50"/>
    <mergeCell ref="I50:J50"/>
    <mergeCell ref="K50:S50"/>
    <mergeCell ref="C51:D51"/>
    <mergeCell ref="E51:F51"/>
    <mergeCell ref="G51:H51"/>
    <mergeCell ref="I51:J51"/>
    <mergeCell ref="K51:S51"/>
    <mergeCell ref="C52:D52"/>
    <mergeCell ref="E52:F52"/>
    <mergeCell ref="G52:H52"/>
    <mergeCell ref="I52:J52"/>
    <mergeCell ref="K52:S52"/>
    <mergeCell ref="C53:D53"/>
    <mergeCell ref="E53:F53"/>
    <mergeCell ref="G53:H53"/>
    <mergeCell ref="I53:J53"/>
    <mergeCell ref="K53:S53"/>
    <mergeCell ref="C54:D54"/>
    <mergeCell ref="E54:F54"/>
    <mergeCell ref="G54:H54"/>
    <mergeCell ref="I54:J54"/>
    <mergeCell ref="K54:S54"/>
    <mergeCell ref="C55:D55"/>
    <mergeCell ref="E55:F55"/>
    <mergeCell ref="G55:H55"/>
    <mergeCell ref="I55:J55"/>
    <mergeCell ref="K55:S55"/>
    <mergeCell ref="C56:D56"/>
    <mergeCell ref="E56:F56"/>
    <mergeCell ref="G56:H56"/>
    <mergeCell ref="I56:J56"/>
    <mergeCell ref="K56:S56"/>
    <mergeCell ref="C57:D57"/>
    <mergeCell ref="E57:F57"/>
    <mergeCell ref="G57:H57"/>
    <mergeCell ref="I57:J57"/>
    <mergeCell ref="K57:S57"/>
    <mergeCell ref="C58:D58"/>
    <mergeCell ref="E58:F58"/>
    <mergeCell ref="G58:H58"/>
    <mergeCell ref="I58:J58"/>
    <mergeCell ref="K58:S58"/>
    <mergeCell ref="C59:D59"/>
    <mergeCell ref="E59:F59"/>
    <mergeCell ref="G59:H59"/>
    <mergeCell ref="I59:J59"/>
    <mergeCell ref="K59:S59"/>
    <mergeCell ref="C60:D60"/>
    <mergeCell ref="E60:F60"/>
    <mergeCell ref="G60:H60"/>
    <mergeCell ref="I60:J60"/>
    <mergeCell ref="K60:S60"/>
    <mergeCell ref="C61:D61"/>
    <mergeCell ref="E61:F61"/>
    <mergeCell ref="G61:H61"/>
    <mergeCell ref="I61:J61"/>
    <mergeCell ref="K61:S61"/>
    <mergeCell ref="C62:D62"/>
    <mergeCell ref="E62:F62"/>
    <mergeCell ref="G62:H62"/>
    <mergeCell ref="I62:J62"/>
    <mergeCell ref="K62:S62"/>
    <mergeCell ref="C63:D63"/>
    <mergeCell ref="E63:F63"/>
    <mergeCell ref="G63:H63"/>
    <mergeCell ref="I63:J63"/>
    <mergeCell ref="K63:S63"/>
    <mergeCell ref="C64:D64"/>
    <mergeCell ref="E64:F64"/>
    <mergeCell ref="G64:H64"/>
    <mergeCell ref="I64:J64"/>
    <mergeCell ref="K64:S64"/>
    <mergeCell ref="C65:D65"/>
    <mergeCell ref="E65:F65"/>
    <mergeCell ref="G65:H65"/>
    <mergeCell ref="I65:J65"/>
    <mergeCell ref="K65:S65"/>
    <mergeCell ref="C66:D66"/>
    <mergeCell ref="E66:F66"/>
    <mergeCell ref="G66:H66"/>
    <mergeCell ref="I66:J66"/>
    <mergeCell ref="K66:S66"/>
    <mergeCell ref="C67:D67"/>
    <mergeCell ref="E67:F67"/>
    <mergeCell ref="G67:H67"/>
    <mergeCell ref="I67:J67"/>
    <mergeCell ref="K67:S67"/>
    <mergeCell ref="C68:D68"/>
    <mergeCell ref="E68:F68"/>
    <mergeCell ref="G68:H68"/>
    <mergeCell ref="I68:J68"/>
    <mergeCell ref="K68:S68"/>
    <mergeCell ref="C69:D69"/>
    <mergeCell ref="E69:F69"/>
    <mergeCell ref="G69:H69"/>
    <mergeCell ref="I69:J69"/>
    <mergeCell ref="K69:S69"/>
    <mergeCell ref="C70:D70"/>
    <mergeCell ref="E70:F70"/>
    <mergeCell ref="G70:H70"/>
    <mergeCell ref="I70:J70"/>
    <mergeCell ref="K70:S70"/>
    <mergeCell ref="C71:D71"/>
    <mergeCell ref="E71:F71"/>
    <mergeCell ref="G71:H71"/>
    <mergeCell ref="I71:J71"/>
    <mergeCell ref="K71:S71"/>
    <mergeCell ref="C72:D72"/>
    <mergeCell ref="E72:F72"/>
    <mergeCell ref="G72:H72"/>
    <mergeCell ref="I72:J72"/>
    <mergeCell ref="K72:S72"/>
    <mergeCell ref="C73:D73"/>
    <mergeCell ref="E73:F73"/>
    <mergeCell ref="G73:H73"/>
    <mergeCell ref="I73:J73"/>
    <mergeCell ref="K73:S73"/>
    <mergeCell ref="C74:D74"/>
    <mergeCell ref="E74:F74"/>
    <mergeCell ref="G74:H74"/>
    <mergeCell ref="I74:J74"/>
    <mergeCell ref="K74:S74"/>
    <mergeCell ref="C75:D75"/>
    <mergeCell ref="E75:F75"/>
    <mergeCell ref="G75:H75"/>
    <mergeCell ref="I75:J75"/>
    <mergeCell ref="K75:S75"/>
    <mergeCell ref="C76:D76"/>
    <mergeCell ref="E76:F76"/>
    <mergeCell ref="G76:H76"/>
    <mergeCell ref="I76:J76"/>
    <mergeCell ref="K76:S76"/>
    <mergeCell ref="C77:D77"/>
    <mergeCell ref="E77:F77"/>
    <mergeCell ref="G77:H77"/>
    <mergeCell ref="I77:J77"/>
    <mergeCell ref="K77:S77"/>
    <mergeCell ref="C78:D78"/>
    <mergeCell ref="E78:F78"/>
    <mergeCell ref="G78:H78"/>
    <mergeCell ref="I78:J78"/>
    <mergeCell ref="K78:S78"/>
    <mergeCell ref="C79:D79"/>
    <mergeCell ref="E79:F79"/>
    <mergeCell ref="G79:H79"/>
    <mergeCell ref="I79:J79"/>
    <mergeCell ref="K79:S79"/>
    <mergeCell ref="C80:D80"/>
    <mergeCell ref="E80:F80"/>
    <mergeCell ref="G80:H80"/>
    <mergeCell ref="I80:J80"/>
    <mergeCell ref="K80:S80"/>
    <mergeCell ref="C81:D81"/>
    <mergeCell ref="E81:F81"/>
    <mergeCell ref="G81:H81"/>
    <mergeCell ref="I81:J81"/>
    <mergeCell ref="K81:S81"/>
    <mergeCell ref="C82:D82"/>
    <mergeCell ref="E82:F82"/>
    <mergeCell ref="G82:H82"/>
    <mergeCell ref="I82:J82"/>
    <mergeCell ref="K82:S82"/>
    <mergeCell ref="C83:D83"/>
    <mergeCell ref="E83:F83"/>
    <mergeCell ref="G83:H83"/>
    <mergeCell ref="I83:J83"/>
    <mergeCell ref="K83:S83"/>
    <mergeCell ref="C84:D84"/>
    <mergeCell ref="E84:F84"/>
    <mergeCell ref="G84:H84"/>
    <mergeCell ref="I84:J84"/>
    <mergeCell ref="K84:S84"/>
    <mergeCell ref="C85:D85"/>
    <mergeCell ref="E85:F85"/>
    <mergeCell ref="G85:H85"/>
    <mergeCell ref="I85:J85"/>
    <mergeCell ref="K85:S85"/>
    <mergeCell ref="C86:D86"/>
    <mergeCell ref="E86:F86"/>
    <mergeCell ref="G86:H86"/>
    <mergeCell ref="I86:J86"/>
    <mergeCell ref="K86:S86"/>
    <mergeCell ref="C87:D87"/>
    <mergeCell ref="E87:F87"/>
    <mergeCell ref="G87:H87"/>
    <mergeCell ref="I87:J87"/>
    <mergeCell ref="K87:S87"/>
    <mergeCell ref="C88:D88"/>
    <mergeCell ref="E88:F88"/>
    <mergeCell ref="G88:H88"/>
    <mergeCell ref="I88:J88"/>
    <mergeCell ref="K88:S88"/>
    <mergeCell ref="C89:D89"/>
    <mergeCell ref="E89:F89"/>
    <mergeCell ref="G89:H89"/>
    <mergeCell ref="I89:J89"/>
    <mergeCell ref="K89:S89"/>
    <mergeCell ref="C90:D90"/>
    <mergeCell ref="E90:F90"/>
    <mergeCell ref="G90:H90"/>
    <mergeCell ref="I90:J90"/>
    <mergeCell ref="K90:S90"/>
    <mergeCell ref="C91:D91"/>
    <mergeCell ref="E91:F91"/>
    <mergeCell ref="G91:H91"/>
    <mergeCell ref="I91:J91"/>
    <mergeCell ref="K91:S91"/>
    <mergeCell ref="C92:D92"/>
    <mergeCell ref="E92:F92"/>
    <mergeCell ref="G92:H92"/>
    <mergeCell ref="I92:J92"/>
    <mergeCell ref="K92:S92"/>
    <mergeCell ref="C93:D93"/>
    <mergeCell ref="E93:F93"/>
    <mergeCell ref="G93:H93"/>
    <mergeCell ref="I93:J93"/>
    <mergeCell ref="K93:S93"/>
    <mergeCell ref="C94:D94"/>
    <mergeCell ref="E94:F94"/>
    <mergeCell ref="G94:H94"/>
    <mergeCell ref="I94:J94"/>
    <mergeCell ref="K94:S94"/>
    <mergeCell ref="C95:D95"/>
    <mergeCell ref="E95:F95"/>
    <mergeCell ref="G95:H95"/>
    <mergeCell ref="I95:J95"/>
    <mergeCell ref="K95:S95"/>
    <mergeCell ref="C96:D96"/>
    <mergeCell ref="E96:F96"/>
    <mergeCell ref="G96:H96"/>
    <mergeCell ref="I96:J96"/>
    <mergeCell ref="K96:S96"/>
    <mergeCell ref="C97:D97"/>
    <mergeCell ref="E97:F97"/>
    <mergeCell ref="G97:H97"/>
    <mergeCell ref="I97:J97"/>
    <mergeCell ref="K97:S97"/>
    <mergeCell ref="C98:D98"/>
    <mergeCell ref="E98:F98"/>
    <mergeCell ref="G98:H98"/>
    <mergeCell ref="I98:J98"/>
    <mergeCell ref="K98:S98"/>
    <mergeCell ref="C99:D99"/>
    <mergeCell ref="E99:F99"/>
    <mergeCell ref="G99:H99"/>
    <mergeCell ref="I99:J99"/>
    <mergeCell ref="K99:S99"/>
    <mergeCell ref="C100:D100"/>
    <mergeCell ref="E100:F100"/>
    <mergeCell ref="G100:H100"/>
    <mergeCell ref="I100:J100"/>
    <mergeCell ref="K100:S100"/>
    <mergeCell ref="C101:D101"/>
    <mergeCell ref="E101:F101"/>
    <mergeCell ref="G101:H101"/>
    <mergeCell ref="I101:J101"/>
    <mergeCell ref="K101:S101"/>
    <mergeCell ref="C102:D102"/>
    <mergeCell ref="E102:F102"/>
    <mergeCell ref="G102:H102"/>
    <mergeCell ref="I102:J102"/>
    <mergeCell ref="K102:S102"/>
    <mergeCell ref="C103:D103"/>
    <mergeCell ref="E103:F103"/>
    <mergeCell ref="G103:H103"/>
    <mergeCell ref="I103:J103"/>
    <mergeCell ref="K103:S103"/>
    <mergeCell ref="C104:D104"/>
    <mergeCell ref="E104:F104"/>
    <mergeCell ref="G104:H104"/>
    <mergeCell ref="I104:J104"/>
    <mergeCell ref="K104:S104"/>
    <mergeCell ref="C105:D105"/>
    <mergeCell ref="E105:F105"/>
    <mergeCell ref="G105:H105"/>
    <mergeCell ref="I105:J105"/>
    <mergeCell ref="K105:S105"/>
    <mergeCell ref="C106:D106"/>
    <mergeCell ref="E106:F106"/>
    <mergeCell ref="G106:H106"/>
    <mergeCell ref="I106:J106"/>
    <mergeCell ref="K106:S106"/>
    <mergeCell ref="C107:D107"/>
    <mergeCell ref="E107:F107"/>
    <mergeCell ref="G107:H107"/>
    <mergeCell ref="I107:J107"/>
    <mergeCell ref="K107:S107"/>
    <mergeCell ref="C108:D108"/>
    <mergeCell ref="E108:F108"/>
    <mergeCell ref="G108:H108"/>
    <mergeCell ref="I108:J108"/>
    <mergeCell ref="K108:S108"/>
    <mergeCell ref="C109:D109"/>
    <mergeCell ref="E109:F109"/>
    <mergeCell ref="G109:H109"/>
    <mergeCell ref="I109:J109"/>
    <mergeCell ref="K109:S109"/>
    <mergeCell ref="C110:D110"/>
    <mergeCell ref="E110:F110"/>
    <mergeCell ref="G110:H110"/>
    <mergeCell ref="I110:J110"/>
    <mergeCell ref="K110:S110"/>
    <mergeCell ref="C111:D111"/>
    <mergeCell ref="E111:F111"/>
    <mergeCell ref="G111:H111"/>
    <mergeCell ref="I111:J111"/>
    <mergeCell ref="K111:S111"/>
    <mergeCell ref="C112:D112"/>
    <mergeCell ref="E112:F112"/>
    <mergeCell ref="G112:H112"/>
    <mergeCell ref="I112:J112"/>
    <mergeCell ref="K112:S112"/>
    <mergeCell ref="C113:D113"/>
    <mergeCell ref="E113:F113"/>
    <mergeCell ref="G113:H113"/>
    <mergeCell ref="I113:J113"/>
    <mergeCell ref="K113:S113"/>
    <mergeCell ref="C114:D114"/>
    <mergeCell ref="E114:F114"/>
    <mergeCell ref="G114:H114"/>
    <mergeCell ref="I114:J114"/>
    <mergeCell ref="K114:S114"/>
    <mergeCell ref="C115:D115"/>
    <mergeCell ref="E115:F115"/>
    <mergeCell ref="G115:H115"/>
    <mergeCell ref="I115:J115"/>
    <mergeCell ref="K115:S115"/>
    <mergeCell ref="C116:D116"/>
    <mergeCell ref="E116:F116"/>
    <mergeCell ref="G116:H116"/>
    <mergeCell ref="I116:J116"/>
    <mergeCell ref="K116:S116"/>
    <mergeCell ref="C117:D117"/>
    <mergeCell ref="E117:F117"/>
    <mergeCell ref="G117:H117"/>
    <mergeCell ref="I117:J117"/>
    <mergeCell ref="K117:S117"/>
    <mergeCell ref="C118:D118"/>
    <mergeCell ref="E118:F118"/>
    <mergeCell ref="G118:H118"/>
    <mergeCell ref="I118:J118"/>
    <mergeCell ref="K118:S118"/>
    <mergeCell ref="C119:D119"/>
    <mergeCell ref="E119:F119"/>
    <mergeCell ref="G119:H119"/>
    <mergeCell ref="I119:J119"/>
    <mergeCell ref="K119:S119"/>
    <mergeCell ref="C120:D120"/>
    <mergeCell ref="E120:F120"/>
    <mergeCell ref="G120:H120"/>
    <mergeCell ref="I120:J120"/>
    <mergeCell ref="K120:S120"/>
    <mergeCell ref="C121:D121"/>
    <mergeCell ref="E121:F121"/>
    <mergeCell ref="G121:H121"/>
    <mergeCell ref="I121:J121"/>
    <mergeCell ref="K121:S121"/>
    <mergeCell ref="C122:D122"/>
    <mergeCell ref="E122:F122"/>
    <mergeCell ref="G122:H122"/>
    <mergeCell ref="I122:J122"/>
    <mergeCell ref="K122:S122"/>
    <mergeCell ref="C123:D123"/>
    <mergeCell ref="E123:F123"/>
    <mergeCell ref="G123:H123"/>
    <mergeCell ref="I123:J123"/>
    <mergeCell ref="K123:S123"/>
    <mergeCell ref="C124:D124"/>
    <mergeCell ref="E124:F124"/>
    <mergeCell ref="G124:H124"/>
    <mergeCell ref="I124:J124"/>
    <mergeCell ref="K124:S124"/>
    <mergeCell ref="C125:D125"/>
    <mergeCell ref="E125:F125"/>
    <mergeCell ref="G125:H125"/>
    <mergeCell ref="I125:J125"/>
    <mergeCell ref="K125:S125"/>
    <mergeCell ref="C126:D126"/>
    <mergeCell ref="E126:F126"/>
    <mergeCell ref="G126:H126"/>
    <mergeCell ref="I126:J126"/>
    <mergeCell ref="K126:S126"/>
    <mergeCell ref="C127:D127"/>
    <mergeCell ref="E127:F127"/>
    <mergeCell ref="G127:H127"/>
    <mergeCell ref="I127:J127"/>
    <mergeCell ref="K127:S127"/>
    <mergeCell ref="C128:D128"/>
    <mergeCell ref="E128:F128"/>
    <mergeCell ref="G128:H128"/>
    <mergeCell ref="I128:J128"/>
    <mergeCell ref="K128:S128"/>
    <mergeCell ref="C129:D129"/>
    <mergeCell ref="E129:F129"/>
    <mergeCell ref="G129:H129"/>
    <mergeCell ref="I129:J129"/>
    <mergeCell ref="K129:S129"/>
    <mergeCell ref="C130:D130"/>
    <mergeCell ref="E130:F130"/>
    <mergeCell ref="G130:H130"/>
    <mergeCell ref="I130:J130"/>
    <mergeCell ref="K130:S130"/>
    <mergeCell ref="V130:AR130"/>
    <mergeCell ref="C131:D131"/>
    <mergeCell ref="E131:F131"/>
    <mergeCell ref="G131:H131"/>
    <mergeCell ref="I131:J131"/>
    <mergeCell ref="K131:S131"/>
    <mergeCell ref="Y131:AH131"/>
    <mergeCell ref="C132:D132"/>
    <mergeCell ref="E132:F132"/>
    <mergeCell ref="G132:H132"/>
    <mergeCell ref="I132:J132"/>
    <mergeCell ref="K132:S132"/>
    <mergeCell ref="C133:D133"/>
    <mergeCell ref="E133:F133"/>
    <mergeCell ref="G133:H133"/>
    <mergeCell ref="I133:J133"/>
    <mergeCell ref="K133:S133"/>
    <mergeCell ref="W133:W137"/>
    <mergeCell ref="C134:D134"/>
    <mergeCell ref="E134:F134"/>
    <mergeCell ref="G134:H134"/>
    <mergeCell ref="I134:J134"/>
    <mergeCell ref="K134:S134"/>
    <mergeCell ref="C135:D135"/>
    <mergeCell ref="E135:F135"/>
    <mergeCell ref="G135:H135"/>
    <mergeCell ref="I135:J135"/>
    <mergeCell ref="K135:S135"/>
    <mergeCell ref="C136:D136"/>
    <mergeCell ref="E136:F136"/>
    <mergeCell ref="G136:H136"/>
    <mergeCell ref="I136:J136"/>
    <mergeCell ref="K136:S136"/>
    <mergeCell ref="C137:D137"/>
    <mergeCell ref="E137:F137"/>
    <mergeCell ref="G137:H137"/>
    <mergeCell ref="I137:J137"/>
    <mergeCell ref="K137:S137"/>
    <mergeCell ref="C138:D138"/>
    <mergeCell ref="E138:F138"/>
    <mergeCell ref="G138:H138"/>
    <mergeCell ref="I138:J138"/>
    <mergeCell ref="K138:S138"/>
    <mergeCell ref="C139:D139"/>
    <mergeCell ref="E139:F139"/>
    <mergeCell ref="G139:H139"/>
    <mergeCell ref="I139:J139"/>
    <mergeCell ref="K139:S139"/>
    <mergeCell ref="Y139:AH139"/>
    <mergeCell ref="C140:D140"/>
    <mergeCell ref="E140:F140"/>
    <mergeCell ref="G140:H140"/>
    <mergeCell ref="I140:J140"/>
    <mergeCell ref="K140:S140"/>
    <mergeCell ref="C141:D141"/>
    <mergeCell ref="E141:F141"/>
    <mergeCell ref="G141:H141"/>
    <mergeCell ref="I141:J141"/>
    <mergeCell ref="K141:S141"/>
    <mergeCell ref="W141:W143"/>
    <mergeCell ref="C142:D142"/>
    <mergeCell ref="E142:F142"/>
    <mergeCell ref="G142:H142"/>
    <mergeCell ref="I142:J142"/>
    <mergeCell ref="K142:S142"/>
    <mergeCell ref="C143:D143"/>
    <mergeCell ref="E143:F143"/>
    <mergeCell ref="G143:H143"/>
    <mergeCell ref="I143:J143"/>
    <mergeCell ref="K143:S143"/>
    <mergeCell ref="C144:D144"/>
    <mergeCell ref="E144:F144"/>
    <mergeCell ref="G144:H144"/>
    <mergeCell ref="I144:J144"/>
    <mergeCell ref="K144:S144"/>
    <mergeCell ref="C145:D145"/>
    <mergeCell ref="E145:F145"/>
    <mergeCell ref="G145:H145"/>
    <mergeCell ref="I145:J145"/>
    <mergeCell ref="K145:S145"/>
    <mergeCell ref="Y145:AH145"/>
    <mergeCell ref="C146:D146"/>
    <mergeCell ref="E146:F146"/>
    <mergeCell ref="G146:H146"/>
    <mergeCell ref="I146:J146"/>
    <mergeCell ref="K146:S146"/>
    <mergeCell ref="C147:D147"/>
    <mergeCell ref="E147:F147"/>
    <mergeCell ref="G147:H147"/>
    <mergeCell ref="I147:J147"/>
    <mergeCell ref="K147:S147"/>
    <mergeCell ref="W147:W151"/>
    <mergeCell ref="C148:D148"/>
    <mergeCell ref="E148:F148"/>
    <mergeCell ref="G148:H148"/>
    <mergeCell ref="I148:J148"/>
    <mergeCell ref="K148:S148"/>
    <mergeCell ref="C149:D149"/>
    <mergeCell ref="E149:F149"/>
    <mergeCell ref="G149:H149"/>
    <mergeCell ref="I149:J149"/>
    <mergeCell ref="K149:S149"/>
    <mergeCell ref="C150:D150"/>
    <mergeCell ref="E150:F150"/>
    <mergeCell ref="G150:H150"/>
    <mergeCell ref="I150:J150"/>
    <mergeCell ref="K150:S150"/>
    <mergeCell ref="C151:D151"/>
    <mergeCell ref="E151:F151"/>
    <mergeCell ref="G151:H151"/>
    <mergeCell ref="I151:J151"/>
    <mergeCell ref="K151:S151"/>
    <mergeCell ref="C152:D152"/>
    <mergeCell ref="E152:F152"/>
    <mergeCell ref="G152:H152"/>
    <mergeCell ref="I152:J152"/>
    <mergeCell ref="K152:S152"/>
    <mergeCell ref="Y152:AB152"/>
    <mergeCell ref="C153:D153"/>
    <mergeCell ref="E153:F153"/>
    <mergeCell ref="G153:H153"/>
    <mergeCell ref="I153:J153"/>
    <mergeCell ref="K153:S153"/>
    <mergeCell ref="C154:D154"/>
    <mergeCell ref="E154:F154"/>
    <mergeCell ref="G154:H154"/>
    <mergeCell ref="I154:J154"/>
    <mergeCell ref="K154:S154"/>
    <mergeCell ref="W154:W158"/>
    <mergeCell ref="C155:D155"/>
    <mergeCell ref="E155:F155"/>
    <mergeCell ref="G155:H155"/>
    <mergeCell ref="I155:J155"/>
    <mergeCell ref="K155:S155"/>
    <mergeCell ref="C156:D156"/>
    <mergeCell ref="E156:F156"/>
    <mergeCell ref="G156:H156"/>
    <mergeCell ref="I156:J156"/>
    <mergeCell ref="K156:S156"/>
    <mergeCell ref="C157:D157"/>
    <mergeCell ref="E157:F157"/>
    <mergeCell ref="G157:H157"/>
    <mergeCell ref="I157:J157"/>
    <mergeCell ref="K157:S157"/>
    <mergeCell ref="C158:D158"/>
    <mergeCell ref="E158:F158"/>
    <mergeCell ref="G158:H158"/>
    <mergeCell ref="I158:J158"/>
    <mergeCell ref="K158:S158"/>
    <mergeCell ref="C159:D159"/>
    <mergeCell ref="E159:F159"/>
    <mergeCell ref="G159:H159"/>
    <mergeCell ref="I159:J159"/>
    <mergeCell ref="K159:S159"/>
    <mergeCell ref="C160:D160"/>
    <mergeCell ref="E160:F160"/>
    <mergeCell ref="G160:H160"/>
    <mergeCell ref="I160:J160"/>
    <mergeCell ref="K160:S160"/>
    <mergeCell ref="C161:D161"/>
    <mergeCell ref="E161:F161"/>
    <mergeCell ref="G161:H161"/>
    <mergeCell ref="I161:J161"/>
    <mergeCell ref="K161:S161"/>
    <mergeCell ref="C162:D162"/>
    <mergeCell ref="E162:F162"/>
    <mergeCell ref="G162:H162"/>
    <mergeCell ref="I162:J162"/>
    <mergeCell ref="K162:S162"/>
    <mergeCell ref="C163:D163"/>
    <mergeCell ref="E163:F163"/>
    <mergeCell ref="G163:H163"/>
    <mergeCell ref="I163:J163"/>
    <mergeCell ref="K163:S163"/>
    <mergeCell ref="C164:D164"/>
    <mergeCell ref="E164:F164"/>
    <mergeCell ref="G164:H164"/>
    <mergeCell ref="I164:J164"/>
    <mergeCell ref="K164:S164"/>
    <mergeCell ref="C165:D165"/>
    <mergeCell ref="E165:F165"/>
    <mergeCell ref="G165:H165"/>
    <mergeCell ref="I165:J165"/>
    <mergeCell ref="K165:S165"/>
    <mergeCell ref="C166:D166"/>
    <mergeCell ref="E166:F166"/>
    <mergeCell ref="G166:H166"/>
    <mergeCell ref="I166:J166"/>
    <mergeCell ref="K166:S166"/>
    <mergeCell ref="C167:D167"/>
    <mergeCell ref="E167:F167"/>
    <mergeCell ref="G167:H167"/>
    <mergeCell ref="I167:J167"/>
    <mergeCell ref="K167:S167"/>
    <mergeCell ref="C168:D168"/>
    <mergeCell ref="E168:F168"/>
    <mergeCell ref="G168:H168"/>
    <mergeCell ref="I168:J168"/>
    <mergeCell ref="K168:S168"/>
    <mergeCell ref="C169:D169"/>
    <mergeCell ref="E169:F169"/>
    <mergeCell ref="G169:H169"/>
    <mergeCell ref="I169:J169"/>
    <mergeCell ref="K169:S169"/>
    <mergeCell ref="C170:D170"/>
    <mergeCell ref="E170:F170"/>
    <mergeCell ref="G170:H170"/>
    <mergeCell ref="I170:J170"/>
    <mergeCell ref="K170:S170"/>
    <mergeCell ref="C171:D171"/>
    <mergeCell ref="E171:F171"/>
    <mergeCell ref="G171:H171"/>
    <mergeCell ref="I171:J171"/>
    <mergeCell ref="K171:S171"/>
    <mergeCell ref="C172:D172"/>
    <mergeCell ref="E172:F172"/>
    <mergeCell ref="G172:H172"/>
    <mergeCell ref="I172:J172"/>
    <mergeCell ref="K172:S172"/>
    <mergeCell ref="C173:D173"/>
    <mergeCell ref="E173:F173"/>
    <mergeCell ref="G173:H173"/>
    <mergeCell ref="I173:J173"/>
    <mergeCell ref="K173:S173"/>
    <mergeCell ref="C174:D174"/>
    <mergeCell ref="E174:F174"/>
    <mergeCell ref="G174:H174"/>
    <mergeCell ref="I174:J174"/>
    <mergeCell ref="K174:S174"/>
    <mergeCell ref="C175:D175"/>
    <mergeCell ref="E175:F175"/>
    <mergeCell ref="G175:H175"/>
    <mergeCell ref="I175:J175"/>
    <mergeCell ref="K175:S175"/>
    <mergeCell ref="C176:D176"/>
    <mergeCell ref="E176:F176"/>
    <mergeCell ref="G176:H176"/>
    <mergeCell ref="I176:J176"/>
    <mergeCell ref="K176:S176"/>
    <mergeCell ref="C177:D177"/>
    <mergeCell ref="E177:F177"/>
    <mergeCell ref="G177:H177"/>
    <mergeCell ref="I177:J177"/>
    <mergeCell ref="K177:S177"/>
    <mergeCell ref="C178:D178"/>
    <mergeCell ref="E178:F178"/>
    <mergeCell ref="G178:H178"/>
    <mergeCell ref="I178:J178"/>
    <mergeCell ref="K178:S178"/>
    <mergeCell ref="C179:D179"/>
    <mergeCell ref="E179:F179"/>
    <mergeCell ref="G179:H179"/>
    <mergeCell ref="I179:J179"/>
    <mergeCell ref="K179:S179"/>
    <mergeCell ref="C180:D180"/>
    <mergeCell ref="E180:F180"/>
    <mergeCell ref="G180:H180"/>
    <mergeCell ref="I180:J180"/>
    <mergeCell ref="K180:S180"/>
    <mergeCell ref="C181:D181"/>
    <mergeCell ref="E181:F181"/>
    <mergeCell ref="G181:H181"/>
    <mergeCell ref="I181:J181"/>
    <mergeCell ref="K181:S181"/>
    <mergeCell ref="C182:D182"/>
    <mergeCell ref="E182:F182"/>
    <mergeCell ref="G182:H182"/>
    <mergeCell ref="I182:J182"/>
    <mergeCell ref="K182:S182"/>
    <mergeCell ref="C183:D183"/>
    <mergeCell ref="E183:F183"/>
    <mergeCell ref="G183:H183"/>
    <mergeCell ref="I183:J183"/>
    <mergeCell ref="K183:S183"/>
    <mergeCell ref="C184:D184"/>
    <mergeCell ref="E184:F184"/>
    <mergeCell ref="G184:H184"/>
    <mergeCell ref="I184:J184"/>
    <mergeCell ref="K184:S184"/>
    <mergeCell ref="C185:D185"/>
    <mergeCell ref="E185:F185"/>
    <mergeCell ref="G185:H185"/>
    <mergeCell ref="I185:J185"/>
    <mergeCell ref="K185:S185"/>
    <mergeCell ref="C186:D186"/>
    <mergeCell ref="E186:F186"/>
    <mergeCell ref="G186:H186"/>
    <mergeCell ref="I186:J186"/>
    <mergeCell ref="K186:S186"/>
    <mergeCell ref="C187:D187"/>
    <mergeCell ref="E187:F187"/>
    <mergeCell ref="G187:H187"/>
    <mergeCell ref="I187:J187"/>
    <mergeCell ref="K187:S187"/>
    <mergeCell ref="C188:D188"/>
    <mergeCell ref="E188:F188"/>
    <mergeCell ref="G188:H188"/>
    <mergeCell ref="I188:J188"/>
    <mergeCell ref="K188:S188"/>
    <mergeCell ref="C189:D189"/>
    <mergeCell ref="E189:F189"/>
    <mergeCell ref="G189:H189"/>
    <mergeCell ref="I189:J189"/>
    <mergeCell ref="K189:S189"/>
    <mergeCell ref="C190:D190"/>
    <mergeCell ref="E190:F190"/>
    <mergeCell ref="G190:H190"/>
    <mergeCell ref="I190:J190"/>
    <mergeCell ref="K190:S190"/>
    <mergeCell ref="C191:D191"/>
    <mergeCell ref="E191:F191"/>
    <mergeCell ref="G191:H191"/>
    <mergeCell ref="I191:J191"/>
    <mergeCell ref="K191:S191"/>
    <mergeCell ref="C192:D192"/>
    <mergeCell ref="E192:F192"/>
    <mergeCell ref="G192:H192"/>
    <mergeCell ref="I192:J192"/>
    <mergeCell ref="K192:S192"/>
    <mergeCell ref="C193:D193"/>
    <mergeCell ref="E193:F193"/>
    <mergeCell ref="G193:H193"/>
    <mergeCell ref="I193:J193"/>
    <mergeCell ref="K193:S193"/>
    <mergeCell ref="C194:D194"/>
    <mergeCell ref="E194:F194"/>
    <mergeCell ref="G194:H194"/>
    <mergeCell ref="I194:J194"/>
    <mergeCell ref="K194:S194"/>
    <mergeCell ref="C195:D195"/>
    <mergeCell ref="E195:F195"/>
    <mergeCell ref="G195:H195"/>
    <mergeCell ref="I195:J195"/>
    <mergeCell ref="K195:S195"/>
    <mergeCell ref="C196:D196"/>
    <mergeCell ref="E196:F196"/>
    <mergeCell ref="G196:H196"/>
    <mergeCell ref="I196:J196"/>
    <mergeCell ref="K196:S196"/>
    <mergeCell ref="C197:D197"/>
    <mergeCell ref="E197:F197"/>
    <mergeCell ref="G197:H197"/>
    <mergeCell ref="I197:J197"/>
    <mergeCell ref="K197:S197"/>
    <mergeCell ref="C198:D198"/>
    <mergeCell ref="E198:F198"/>
    <mergeCell ref="G198:H198"/>
    <mergeCell ref="I198:J198"/>
    <mergeCell ref="K198:S198"/>
    <mergeCell ref="C199:D199"/>
    <mergeCell ref="E199:F199"/>
    <mergeCell ref="G199:H199"/>
    <mergeCell ref="I199:J199"/>
    <mergeCell ref="K199:S199"/>
    <mergeCell ref="C200:D200"/>
    <mergeCell ref="E200:F200"/>
    <mergeCell ref="G200:H200"/>
    <mergeCell ref="I200:J200"/>
    <mergeCell ref="K200:S200"/>
    <mergeCell ref="C201:D201"/>
    <mergeCell ref="E201:F201"/>
    <mergeCell ref="G201:H201"/>
    <mergeCell ref="I201:J201"/>
    <mergeCell ref="K201:S201"/>
    <mergeCell ref="C202:D202"/>
    <mergeCell ref="E202:F202"/>
    <mergeCell ref="G202:H202"/>
    <mergeCell ref="I202:J202"/>
    <mergeCell ref="K202:S202"/>
    <mergeCell ref="C203:D203"/>
    <mergeCell ref="E203:F203"/>
    <mergeCell ref="G203:H203"/>
    <mergeCell ref="I203:J203"/>
    <mergeCell ref="K203:S203"/>
    <mergeCell ref="C204:D204"/>
    <mergeCell ref="E204:F204"/>
    <mergeCell ref="G204:H204"/>
    <mergeCell ref="I204:J204"/>
    <mergeCell ref="K204:S204"/>
    <mergeCell ref="C205:D205"/>
    <mergeCell ref="E205:F205"/>
    <mergeCell ref="G205:H205"/>
    <mergeCell ref="I205:J205"/>
    <mergeCell ref="K205:S205"/>
    <mergeCell ref="C206:D206"/>
    <mergeCell ref="E206:F206"/>
    <mergeCell ref="G206:H206"/>
    <mergeCell ref="I206:J206"/>
    <mergeCell ref="K206:S206"/>
    <mergeCell ref="C207:D207"/>
    <mergeCell ref="E207:F207"/>
    <mergeCell ref="G207:H207"/>
    <mergeCell ref="I207:J207"/>
    <mergeCell ref="K207:S207"/>
    <mergeCell ref="C208:D208"/>
    <mergeCell ref="E208:F208"/>
    <mergeCell ref="G208:H208"/>
    <mergeCell ref="I208:J208"/>
    <mergeCell ref="K208:S208"/>
    <mergeCell ref="C209:D209"/>
    <mergeCell ref="E209:F209"/>
    <mergeCell ref="G209:H209"/>
    <mergeCell ref="I209:J209"/>
    <mergeCell ref="K209:S209"/>
    <mergeCell ref="C210:D210"/>
    <mergeCell ref="E210:F210"/>
    <mergeCell ref="G210:H210"/>
    <mergeCell ref="I210:J210"/>
    <mergeCell ref="K210:S210"/>
    <mergeCell ref="C211:D211"/>
    <mergeCell ref="E211:F211"/>
    <mergeCell ref="G211:H211"/>
    <mergeCell ref="I211:J211"/>
    <mergeCell ref="K211:S211"/>
    <mergeCell ref="C212:D212"/>
    <mergeCell ref="E212:F212"/>
    <mergeCell ref="G212:H212"/>
    <mergeCell ref="I212:J212"/>
    <mergeCell ref="K212:S212"/>
    <mergeCell ref="C213:D213"/>
    <mergeCell ref="E213:F213"/>
    <mergeCell ref="G213:H213"/>
    <mergeCell ref="I213:J213"/>
    <mergeCell ref="K213:S213"/>
    <mergeCell ref="C214:D214"/>
    <mergeCell ref="E214:F214"/>
    <mergeCell ref="G214:H214"/>
    <mergeCell ref="I214:J214"/>
    <mergeCell ref="K214:S214"/>
    <mergeCell ref="C215:D215"/>
    <mergeCell ref="E215:F215"/>
    <mergeCell ref="G215:H215"/>
    <mergeCell ref="I215:J215"/>
    <mergeCell ref="K215:S215"/>
    <mergeCell ref="C216:D216"/>
    <mergeCell ref="E216:F216"/>
    <mergeCell ref="G216:H216"/>
    <mergeCell ref="I216:J216"/>
    <mergeCell ref="K216:S216"/>
    <mergeCell ref="C217:D217"/>
    <mergeCell ref="E217:F217"/>
    <mergeCell ref="G217:H217"/>
    <mergeCell ref="I217:J217"/>
    <mergeCell ref="K217:S217"/>
    <mergeCell ref="C218:D218"/>
    <mergeCell ref="E218:F218"/>
    <mergeCell ref="G218:H218"/>
    <mergeCell ref="I218:J218"/>
    <mergeCell ref="K218:S218"/>
    <mergeCell ref="C219:D219"/>
    <mergeCell ref="E219:F219"/>
    <mergeCell ref="G219:H219"/>
    <mergeCell ref="I219:J219"/>
    <mergeCell ref="K219:S219"/>
    <mergeCell ref="C220:D220"/>
    <mergeCell ref="E220:F220"/>
    <mergeCell ref="G220:H220"/>
    <mergeCell ref="I220:J220"/>
    <mergeCell ref="K220:S220"/>
    <mergeCell ref="C221:D221"/>
    <mergeCell ref="E221:F221"/>
    <mergeCell ref="G221:H221"/>
    <mergeCell ref="I221:J221"/>
    <mergeCell ref="K221:S221"/>
    <mergeCell ref="C222:D222"/>
    <mergeCell ref="E222:F222"/>
    <mergeCell ref="G222:H222"/>
    <mergeCell ref="I222:J222"/>
    <mergeCell ref="K222:S222"/>
    <mergeCell ref="C223:D223"/>
    <mergeCell ref="E223:F223"/>
    <mergeCell ref="G223:H223"/>
    <mergeCell ref="I223:J223"/>
    <mergeCell ref="K223:S223"/>
    <mergeCell ref="C224:D224"/>
    <mergeCell ref="E224:F224"/>
    <mergeCell ref="G224:H224"/>
    <mergeCell ref="I224:J224"/>
    <mergeCell ref="K224:S224"/>
    <mergeCell ref="C225:D225"/>
    <mergeCell ref="E225:F225"/>
    <mergeCell ref="G225:H225"/>
    <mergeCell ref="I225:J225"/>
    <mergeCell ref="K225:S225"/>
    <mergeCell ref="C226:D226"/>
    <mergeCell ref="E226:F226"/>
    <mergeCell ref="G226:H226"/>
    <mergeCell ref="I226:J226"/>
    <mergeCell ref="K226:S226"/>
    <mergeCell ref="C227:D227"/>
    <mergeCell ref="E227:F227"/>
    <mergeCell ref="G227:H227"/>
    <mergeCell ref="I227:J227"/>
    <mergeCell ref="K227:S227"/>
    <mergeCell ref="C228:D228"/>
    <mergeCell ref="E228:F228"/>
    <mergeCell ref="G228:H228"/>
    <mergeCell ref="I228:J228"/>
    <mergeCell ref="K228:S228"/>
    <mergeCell ref="C229:D229"/>
    <mergeCell ref="E229:F229"/>
    <mergeCell ref="G229:H229"/>
    <mergeCell ref="I229:J229"/>
    <mergeCell ref="K229:S229"/>
    <mergeCell ref="C230:D230"/>
    <mergeCell ref="E230:F230"/>
    <mergeCell ref="G230:H230"/>
    <mergeCell ref="I230:J230"/>
    <mergeCell ref="K230:S230"/>
    <mergeCell ref="C231:D231"/>
    <mergeCell ref="E231:F231"/>
    <mergeCell ref="G231:H231"/>
    <mergeCell ref="I231:J231"/>
    <mergeCell ref="K231:S231"/>
    <mergeCell ref="C232:D232"/>
    <mergeCell ref="E232:F232"/>
    <mergeCell ref="G232:H232"/>
    <mergeCell ref="I232:J232"/>
    <mergeCell ref="K232:S232"/>
    <mergeCell ref="C233:D233"/>
    <mergeCell ref="E233:F233"/>
    <mergeCell ref="G233:H233"/>
    <mergeCell ref="I233:J233"/>
    <mergeCell ref="K233:S233"/>
    <mergeCell ref="C234:D234"/>
    <mergeCell ref="E234:F234"/>
    <mergeCell ref="G234:H234"/>
    <mergeCell ref="I234:J234"/>
    <mergeCell ref="K234:S234"/>
    <mergeCell ref="C235:D235"/>
    <mergeCell ref="E235:F235"/>
    <mergeCell ref="G235:H235"/>
    <mergeCell ref="I235:J235"/>
    <mergeCell ref="K235:S235"/>
    <mergeCell ref="C236:D236"/>
    <mergeCell ref="E236:F236"/>
    <mergeCell ref="G236:H236"/>
    <mergeCell ref="I236:J236"/>
    <mergeCell ref="K236:S236"/>
    <mergeCell ref="C237:D237"/>
    <mergeCell ref="E237:F237"/>
    <mergeCell ref="G237:H237"/>
    <mergeCell ref="I237:J237"/>
    <mergeCell ref="K237:S237"/>
    <mergeCell ref="C238:D238"/>
    <mergeCell ref="E238:F238"/>
    <mergeCell ref="G238:H238"/>
    <mergeCell ref="I238:J238"/>
    <mergeCell ref="K238:S238"/>
    <mergeCell ref="C239:D239"/>
    <mergeCell ref="E239:F239"/>
    <mergeCell ref="G239:H239"/>
    <mergeCell ref="I239:J239"/>
    <mergeCell ref="K239:S239"/>
    <mergeCell ref="C240:D240"/>
    <mergeCell ref="E240:F240"/>
    <mergeCell ref="G240:H240"/>
    <mergeCell ref="I240:J240"/>
    <mergeCell ref="K240:S240"/>
    <mergeCell ref="C241:D241"/>
    <mergeCell ref="E241:F241"/>
    <mergeCell ref="G241:H241"/>
    <mergeCell ref="I241:J241"/>
    <mergeCell ref="K241:S241"/>
    <mergeCell ref="C242:D242"/>
    <mergeCell ref="E242:F242"/>
    <mergeCell ref="G242:H242"/>
    <mergeCell ref="I242:J242"/>
    <mergeCell ref="K242:S242"/>
    <mergeCell ref="C243:D243"/>
    <mergeCell ref="E243:F243"/>
    <mergeCell ref="G243:H243"/>
    <mergeCell ref="I243:J243"/>
    <mergeCell ref="K243:S243"/>
    <mergeCell ref="C244:D244"/>
    <mergeCell ref="E244:F244"/>
    <mergeCell ref="G244:H244"/>
    <mergeCell ref="I244:J244"/>
    <mergeCell ref="K244:S244"/>
    <mergeCell ref="C245:D245"/>
    <mergeCell ref="E245:F245"/>
    <mergeCell ref="G245:H245"/>
    <mergeCell ref="I245:J245"/>
    <mergeCell ref="K245:S245"/>
    <mergeCell ref="C246:D246"/>
    <mergeCell ref="E246:F246"/>
    <mergeCell ref="G246:H246"/>
    <mergeCell ref="I246:J246"/>
    <mergeCell ref="K246:S246"/>
    <mergeCell ref="C247:D247"/>
    <mergeCell ref="E247:F247"/>
    <mergeCell ref="G247:H247"/>
    <mergeCell ref="I247:J247"/>
    <mergeCell ref="K247:S247"/>
    <mergeCell ref="C248:D248"/>
    <mergeCell ref="E248:F248"/>
    <mergeCell ref="G248:H248"/>
    <mergeCell ref="I248:J248"/>
    <mergeCell ref="K248:S248"/>
  </mergeCells>
  <printOptions headings="false" gridLines="false" gridLinesSet="true" horizontalCentered="false" verticalCentered="false"/>
  <pageMargins left="0.7" right="0.7" top="0.75" bottom="0.75" header="0.511805555555555" footer="0.3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>&amp;L&amp;D&amp;R&amp;Z&amp;F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Z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65" zoomScaleNormal="65" zoomScalePageLayoutView="100" workbookViewId="0">
      <selection pane="topLeft" activeCell="O38" activeCellId="0" sqref="O38"/>
    </sheetView>
  </sheetViews>
  <sheetFormatPr defaultRowHeight="12.8"/>
  <cols>
    <col collapsed="false" hidden="false" max="1025" min="1" style="0" width="9.10526315789474"/>
  </cols>
  <sheetData>
    <row r="2" customFormat="false" ht="12.8" hidden="false" customHeight="false" outlineLevel="0" collapsed="false">
      <c r="B2" s="0" t="n">
        <f aca="false">SUM(Auswertebogen!A119:A248)</f>
        <v>345</v>
      </c>
    </row>
    <row r="3" customFormat="false" ht="13.8" hidden="false" customHeight="false" outlineLevel="0" collapsed="false"/>
    <row r="4" customFormat="false" ht="19.7" hidden="false" customHeight="false" outlineLevel="0" collapsed="false">
      <c r="J4" s="33" t="s">
        <v>9</v>
      </c>
      <c r="K4" s="33"/>
      <c r="L4" s="33"/>
      <c r="M4" s="33"/>
      <c r="N4" s="33"/>
      <c r="O4" s="33"/>
      <c r="P4" s="33"/>
    </row>
    <row r="5" customFormat="false" ht="19.7" hidden="false" customHeight="false" outlineLevel="0" collapsed="false">
      <c r="J5" s="34"/>
    </row>
    <row r="6" customFormat="false" ht="13.8" hidden="false" customHeight="false" outlineLevel="0" collapsed="false"/>
    <row r="7" customFormat="false" ht="19.7" hidden="false" customHeight="false" outlineLevel="0" collapsed="false">
      <c r="J7" s="34"/>
    </row>
    <row r="10" customFormat="false" ht="22.05" hidden="false" customHeight="false" outlineLevel="0" collapsed="false">
      <c r="D10" s="1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</row>
    <row r="11" customFormat="false" ht="13.8" hidden="false" customHeight="false" outlineLevel="0" collapsed="false">
      <c r="D11" s="5"/>
      <c r="G11" s="16" t="s">
        <v>10</v>
      </c>
      <c r="H11" s="16"/>
      <c r="I11" s="16"/>
      <c r="J11" s="16"/>
      <c r="K11" s="16"/>
      <c r="L11" s="16"/>
      <c r="M11" s="16"/>
      <c r="N11" s="16"/>
      <c r="O11" s="16"/>
      <c r="P11" s="16"/>
    </row>
    <row r="12" customFormat="false" ht="13.8" hidden="false" customHeight="false" outlineLevel="0" collapsed="false">
      <c r="G12" s="17" t="n">
        <v>1</v>
      </c>
      <c r="H12" s="17" t="n">
        <v>2</v>
      </c>
      <c r="I12" s="17" t="n">
        <v>3</v>
      </c>
      <c r="J12" s="17" t="n">
        <v>4</v>
      </c>
      <c r="K12" s="17" t="n">
        <v>5</v>
      </c>
      <c r="L12" s="17" t="n">
        <v>6</v>
      </c>
      <c r="M12" s="17" t="n">
        <v>7</v>
      </c>
      <c r="N12" s="17" t="n">
        <v>8</v>
      </c>
      <c r="O12" s="17" t="n">
        <v>9</v>
      </c>
      <c r="P12" s="17" t="n">
        <v>10</v>
      </c>
    </row>
    <row r="13" customFormat="false" ht="13.8" hidden="false" customHeight="false" outlineLevel="0" collapsed="false">
      <c r="E13" s="18" t="s">
        <v>11</v>
      </c>
      <c r="F13" s="19" t="n">
        <v>1</v>
      </c>
      <c r="G13" s="20" t="str">
        <f aca="false">IF(COUNTIFS(Auswertebogen!A119:A1575,"1",Auswertebogen!B119:B1575,"1")=0,"",COUNTIFS(Auswertebogen!A119:A1575,"1",Auswertebogen!B119:B1575,"1"))</f>
        <v/>
      </c>
      <c r="H13" s="21" t="str">
        <f aca="false">IF(COUNTIFS(Auswertebogen!A119:A1534,"1",Auswertebogen!B119:B1534,"2")=0,"",COUNTIFS(Auswertebogen!A119:A1534,"1",Auswertebogen!B119:B1534,"2"))</f>
        <v/>
      </c>
      <c r="I13" s="21" t="n">
        <f aca="false">IF(COUNTIFS(Auswertebogen!A119:A1534,"1",Auswertebogen!B119:B1534,"3")=0,"",COUNTIFS(Auswertebogen!A119:A1534,"1",Auswertebogen!B119:B1534,"3"))</f>
        <v>1</v>
      </c>
      <c r="J13" s="21" t="n">
        <f aca="false">IF(COUNTIFS(Auswertebogen!A119:A1534,"1",Auswertebogen!B119:B1534,"4")=0,"",COUNTIFS(Auswertebogen!A119:A1534,"1",Auswertebogen!B119:B1534,"4"))</f>
        <v>8</v>
      </c>
      <c r="K13" s="21" t="str">
        <f aca="false">IF(COUNTIFS(Auswertebogen!A119:A1534,"1",Auswertebogen!B119:B1534,"5")=0,"",COUNTIFS(Auswertebogen!A119:A1534,"1",Auswertebogen!B119:B1534,"5"))</f>
        <v/>
      </c>
      <c r="L13" s="21" t="str">
        <f aca="false">IF(COUNTIFS(Auswertebogen!A119:A1534,"1",Auswertebogen!B119:B1534,"6")=0,"",COUNTIFS(Auswertebogen!A119:A1534,"1",Auswertebogen!B119:B1534,"6"))</f>
        <v/>
      </c>
      <c r="M13" s="21" t="str">
        <f aca="false">IF(COUNTIFS(Auswertebogen!A119:A1534,"1",Auswertebogen!B119:B1534,"7")=0,"",COUNTIFS(Auswertebogen!A119:A1534,"1",Auswertebogen!B119:B1534,"7"))</f>
        <v/>
      </c>
      <c r="N13" s="21" t="n">
        <f aca="false">IF(COUNTIFS(Auswertebogen!A119:A1534,"1",Auswertebogen!B119:B1534,"8")=0,"",COUNTIFS(Auswertebogen!A119:A1534,"1",Auswertebogen!B119:B1534,"8"))</f>
        <v>1</v>
      </c>
      <c r="O13" s="21" t="n">
        <f aca="false">IF(COUNTIFS(Auswertebogen!A119:A1534,"1",Auswertebogen!B119:B1534,"9")=0,"",COUNTIFS(Auswertebogen!A119:A1534,"1",Auswertebogen!B119:B1534,"9"))</f>
        <v>1</v>
      </c>
      <c r="P13" s="36" t="str">
        <f aca="false">IF(COUNTIFS(Auswertebogen!A119:A1534,"1",Auswertebogen!B119:B1534,"10")=0,"",COUNTIFS(Auswertebogen!A119:A1534,"1",Auswertebogen!B119:B1534,"10"))</f>
        <v/>
      </c>
      <c r="Q13" s="0" t="n">
        <f aca="false">SUM(G13:P13)</f>
        <v>11</v>
      </c>
    </row>
    <row r="14" customFormat="false" ht="13.8" hidden="false" customHeight="false" outlineLevel="0" collapsed="false">
      <c r="E14" s="18"/>
      <c r="F14" s="19" t="n">
        <v>2</v>
      </c>
      <c r="G14" s="23" t="n">
        <f aca="false">IF(COUNTIFS(Auswertebogen!A119:A1576,"2",Auswertebogen!B119:B1576,"1")=0,"",COUNTIFS(Auswertebogen!A119:A1576,"2",Auswertebogen!B119:B1576,"1"))</f>
        <v>17</v>
      </c>
      <c r="H14" s="24" t="n">
        <f aca="false">IF(COUNTIFS(Auswertebogen!A119:A1535,"2",Auswertebogen!B119:B1535,"2")=0,"",COUNTIFS(Auswertebogen!A119:A1535,"2",Auswertebogen!B119:B1535,"2"))</f>
        <v>5</v>
      </c>
      <c r="I14" s="24" t="n">
        <f aca="false">IF(COUNTIFS(Auswertebogen!A119:A1534,"2",Auswertebogen!B119:B1534,"3")=0,"",COUNTIFS(Auswertebogen!A119:A1534,"2",Auswertebogen!B119:B1534,"3"))</f>
        <v>13</v>
      </c>
      <c r="J14" s="24" t="n">
        <f aca="false">IF(COUNTIFS(Auswertebogen!A119:A1534,"2",Auswertebogen!B119:B1534,"4")=0,"",COUNTIFS(Auswertebogen!A119:A1534,"2",Auswertebogen!B119:B1534,"4"))</f>
        <v>27</v>
      </c>
      <c r="K14" s="24" t="str">
        <f aca="false">IF(COUNTIFS(Auswertebogen!A119:A1534,"2",Auswertebogen!B119:B1534,"5")=0,"",COUNTIFS(Auswertebogen!A119:A1534,"2",Auswertebogen!B119:B1534,"5"))</f>
        <v/>
      </c>
      <c r="L14" s="24" t="str">
        <f aca="false">IF(COUNTIFS(Auswertebogen!A119:A1534,"2",Auswertebogen!B119:B1534,"6")=0,"",COUNTIFS(Auswertebogen!A119:A1534,"2",Auswertebogen!B119:B1534,"6"))</f>
        <v/>
      </c>
      <c r="M14" s="24" t="str">
        <f aca="false">IF(COUNTIFS(Auswertebogen!A119:A1534,"2",Auswertebogen!B119:B1534,"7")=0,"",COUNTIFS(Auswertebogen!A119:A1534,"2",Auswertebogen!B119:B1534,"7"))</f>
        <v/>
      </c>
      <c r="N14" s="24" t="str">
        <f aca="false">IF(COUNTIFS(Auswertebogen!A119:A1534,"2",Auswertebogen!B119:B1534,"8")=0,"",COUNTIFS(Auswertebogen!A119:A1534,"2",Auswertebogen!B119:B1534,"8"))</f>
        <v/>
      </c>
      <c r="O14" s="24" t="str">
        <f aca="false">IF(COUNTIFS(Auswertebogen!A119:A1534,"2",Auswertebogen!B119:B1534,"9")=0,"",COUNTIFS(Auswertebogen!A119:A1534,"2",Auswertebogen!B119:B1534,"9"))</f>
        <v/>
      </c>
      <c r="P14" s="37" t="str">
        <f aca="false">IF(COUNTIFS(Auswertebogen!A119:A1534,"2",Auswertebogen!B119:B1534,"10")=0,"",COUNTIFS(Auswertebogen!A119:A1534,"2",Auswertebogen!B119:B1534,"10"))</f>
        <v/>
      </c>
      <c r="Q14" s="0" t="n">
        <f aca="false">SUM(G14:P14)</f>
        <v>62</v>
      </c>
    </row>
    <row r="15" customFormat="false" ht="13.8" hidden="false" customHeight="false" outlineLevel="0" collapsed="false">
      <c r="E15" s="18"/>
      <c r="F15" s="19" t="n">
        <v>3</v>
      </c>
      <c r="G15" s="23" t="n">
        <f aca="false">IF(COUNTIFS(Auswertebogen!A119:A1577,"3",Auswertebogen!B119:B1577,"1")=0,"",COUNTIFS(Auswertebogen!A119:A1577,"3",Auswertebogen!B119:B1577,"1"))</f>
        <v>1</v>
      </c>
      <c r="H15" s="24" t="str">
        <f aca="false">IF(COUNTIFS(Auswertebogen!A119:A1536,"3",Auswertebogen!B119:B1536,"2")=0,"",COUNTIFS(Auswertebogen!A119:A1536,"3",Auswertebogen!B119:B1536,"2"))</f>
        <v/>
      </c>
      <c r="I15" s="24" t="str">
        <f aca="false">IF(COUNTIFS(Auswertebogen!A119:A1534,"3",Auswertebogen!B119:B1534,"3")=0,"",COUNTIFS(Auswertebogen!A119:A1534,"3",Auswertebogen!B119:B1534,"3"))</f>
        <v/>
      </c>
      <c r="J15" s="24" t="n">
        <f aca="false">IF(COUNTIFS(Auswertebogen!A119:A1534,"3",Auswertebogen!B119:B1534,"4")=0,"",COUNTIFS(Auswertebogen!A119:A1534,"3",Auswertebogen!B119:B1534,"4"))</f>
        <v>1</v>
      </c>
      <c r="K15" s="24" t="str">
        <f aca="false">IF(COUNTIFS(Auswertebogen!A119:A1534,"3",Auswertebogen!B119:B1534,"5")=0,"",COUNTIFS(Auswertebogen!A119:A1534,"3",Auswertebogen!B119:B1534,"5"))</f>
        <v/>
      </c>
      <c r="L15" s="24" t="n">
        <f aca="false">IF(COUNTIFS(Auswertebogen!A119:A1534,"3",Auswertebogen!B119:B1534,"6")=0,"",COUNTIFS(Auswertebogen!A119:A1534,"3",Auswertebogen!B119:B1534,"6"))</f>
        <v>1</v>
      </c>
      <c r="M15" s="24" t="n">
        <f aca="false">IF(COUNTIFS(Auswertebogen!A119:A1534,"3",Auswertebogen!B119:B1534,"7")=0,"",COUNTIFS(Auswertebogen!A119:A1534,"3",Auswertebogen!B119:B1534,"7"))</f>
        <v>10</v>
      </c>
      <c r="N15" s="24" t="str">
        <f aca="false">IF(COUNTIFS(Auswertebogen!A119:A1534,"3",Auswertebogen!B119:B1534,"8")=0,"",COUNTIFS(Auswertebogen!A119:A1534,"3",Auswertebogen!B119:B1534,"8"))</f>
        <v/>
      </c>
      <c r="O15" s="24" t="str">
        <f aca="false">IF(COUNTIFS(Auswertebogen!A119:A1534,"3",Auswertebogen!B119:B1534,"9")=0,"",COUNTIFS(Auswertebogen!A119:A1534,"3",Auswertebogen!B119:B1534,"9"))</f>
        <v/>
      </c>
      <c r="P15" s="37" t="str">
        <f aca="false">IF(COUNTIFS(Auswertebogen!A119:A1534,"3",Auswertebogen!B119:B1534,"10")=0,"",COUNTIFS(Auswertebogen!A119:A1534,"3",Auswertebogen!B119:B1534,"10"))</f>
        <v/>
      </c>
      <c r="Q15" s="0" t="n">
        <f aca="false">SUM(G15:P15)</f>
        <v>13</v>
      </c>
    </row>
    <row r="16" customFormat="false" ht="13.8" hidden="false" customHeight="false" outlineLevel="0" collapsed="false">
      <c r="E16" s="18"/>
      <c r="F16" s="19" t="n">
        <v>4</v>
      </c>
      <c r="G16" s="23" t="n">
        <f aca="false">IF(COUNTIFS(Auswertebogen!A119:A1578,"4",Auswertebogen!B119:B1578,"1")=0,"",COUNTIFS(Auswertebogen!A119:A1578,"4",Auswertebogen!B119:B1578,"1"))</f>
        <v>1</v>
      </c>
      <c r="H16" s="24" t="n">
        <f aca="false">IF(COUNTIFS(Auswertebogen!A119:A1537,"4",Auswertebogen!B119:B1537,"2")=0,"",COUNTIFS(Auswertebogen!A119:A1537,"4",Auswertebogen!B119:B1537,"2"))</f>
        <v>1</v>
      </c>
      <c r="I16" s="24" t="n">
        <f aca="false">IF(COUNTIFS(Auswertebogen!A119:A1534,"4",Auswertebogen!B119:B1534,"3")=0,"",COUNTIFS(Auswertebogen!A119:A1534,"4",Auswertebogen!B119:B1534,"3"))</f>
        <v>1</v>
      </c>
      <c r="J16" s="24" t="n">
        <f aca="false">IF(COUNTIFS(Auswertebogen!A119:A1534,"4",Auswertebogen!B119:B1534,"4")=0,"",COUNTIFS(Auswertebogen!A119:A1534,"4",Auswertebogen!B119:B1534,"4"))</f>
        <v>18</v>
      </c>
      <c r="K16" s="24" t="str">
        <f aca="false">IF(COUNTIFS(Auswertebogen!A119:A1534,"4",Auswertebogen!B119:B1534,"5")=0,"",COUNTIFS(Auswertebogen!A119:A1534,"4",Auswertebogen!B119:B1534,"5"))</f>
        <v/>
      </c>
      <c r="L16" s="24" t="str">
        <f aca="false">IF(COUNTIFS(Auswertebogen!A119:A1534,"4",Auswertebogen!B119:B1534,"6")=0,"",COUNTIFS(Auswertebogen!A119:A1534,"4",Auswertebogen!B119:B1534,"6"))</f>
        <v/>
      </c>
      <c r="M16" s="24" t="str">
        <f aca="false">IF(COUNTIFS(Auswertebogen!A119:A1534,"4",Auswertebogen!B119:B1534,"7")=0,"",COUNTIFS(Auswertebogen!A119:A1534,"4",Auswertebogen!B119:B1534,"7"))</f>
        <v/>
      </c>
      <c r="N16" s="24" t="n">
        <f aca="false">IF(COUNTIFS(Auswertebogen!A119:A1534,"4",Auswertebogen!B119:B1534,"8")=0,"",COUNTIFS(Auswertebogen!A119:A1534,"4",Auswertebogen!B119:B1534,"8"))</f>
        <v>1</v>
      </c>
      <c r="O16" s="24" t="n">
        <f aca="false">IF(COUNTIFS(Auswertebogen!A119:A1534,"4",Auswertebogen!B119:B1534,"9")=0,"",COUNTIFS(Auswertebogen!A119:A1534,"4",Auswertebogen!B119:B1534,"9"))</f>
        <v>4</v>
      </c>
      <c r="P16" s="37" t="str">
        <f aca="false">IF(COUNTIFS(Auswertebogen!A119:A1534,"4",Auswertebogen!B119:B1534,"10")=0,"",COUNTIFS(Auswertebogen!A119:A1534,"4",Auswertebogen!B119:B1534,"10"))</f>
        <v/>
      </c>
      <c r="Q16" s="0" t="n">
        <f aca="false">SUM(G16:P16)</f>
        <v>26</v>
      </c>
    </row>
    <row r="17" customFormat="false" ht="13.8" hidden="false" customHeight="false" outlineLevel="0" collapsed="false">
      <c r="E17" s="18"/>
      <c r="F17" s="19" t="n">
        <v>5</v>
      </c>
      <c r="G17" s="38" t="n">
        <f aca="false">IF(COUNTIFS(Auswertebogen!A119:A1579,"5",Auswertebogen!B119:B1579,"1")=0,"",COUNTIFS(Auswertebogen!A119:A1579,"5",Auswertebogen!B119:B1579,"1"))</f>
        <v>4</v>
      </c>
      <c r="H17" s="39" t="n">
        <f aca="false">IF(COUNTIFS(Auswertebogen!A119:A1538,"5",Auswertebogen!B119:B1538,"2")=0,"",COUNTIFS(Auswertebogen!A119:A1538,"5",Auswertebogen!B119:B1538,"2"))</f>
        <v>2</v>
      </c>
      <c r="I17" s="39" t="str">
        <f aca="false">IF(COUNTIFS(Auswertebogen!A119:A1534,"5",Auswertebogen!B119:B1534,"3")=0,"",COUNTIFS(Auswertebogen!A119:A1534,"5",Auswertebogen!B119:B1534,"3"))</f>
        <v/>
      </c>
      <c r="J17" s="39" t="n">
        <f aca="false">IF(COUNTIFS(Auswertebogen!A119:A1534,"5",Auswertebogen!B119:B1534,"4")=0,"",COUNTIFS(Auswertebogen!A119:A1534,"5",Auswertebogen!B119:B1534,"4"))</f>
        <v>5</v>
      </c>
      <c r="K17" s="39" t="str">
        <f aca="false">IF(COUNTIFS(Auswertebogen!A119:A1534,"5",Auswertebogen!B119:B1534,"5")=0,"",COUNTIFS(Auswertebogen!A119:A1534,"5",Auswertebogen!B119:B1534,"5"))</f>
        <v/>
      </c>
      <c r="L17" s="39" t="str">
        <f aca="false">IF(COUNTIFS(Auswertebogen!A119:A1534,"5",Auswertebogen!B119:B1534,"6")=0,"",COUNTIFS(Auswertebogen!A119:A1534,"5",Auswertebogen!B119:B1534,"6"))</f>
        <v/>
      </c>
      <c r="M17" s="39" t="str">
        <f aca="false">IF(COUNTIFS(Auswertebogen!A119:A1534,"5",Auswertebogen!B119:B1534,"7")=0,"",COUNTIFS(Auswertebogen!A119:A1534,"5",Auswertebogen!B119:B1534,"7"))</f>
        <v/>
      </c>
      <c r="N17" s="39" t="n">
        <f aca="false">IF(COUNTIFS(Auswertebogen!A119:A1534,"5",Auswertebogen!B119:B1534,"8")=0,"",COUNTIFS(Auswertebogen!A119:A1534,"5",Auswertebogen!B119:B1534,"8"))</f>
        <v>1</v>
      </c>
      <c r="O17" s="39" t="str">
        <f aca="false">IF(COUNTIFS(Auswertebogen!A119:A1534,"5",Auswertebogen!B119:B1534,"9")=0,"",COUNTIFS(Auswertebogen!A119:A1534,"5",Auswertebogen!B119:B1534,"9"))</f>
        <v/>
      </c>
      <c r="P17" s="40" t="str">
        <f aca="false">IF(COUNTIFS(Auswertebogen!A119:A1534,"5",Auswertebogen!B119:B1534,"10")=0,"",COUNTIFS(Auswertebogen!A119:A1534,"5",Auswertebogen!B119:B1534,"10"))</f>
        <v/>
      </c>
      <c r="Q17" s="0" t="n">
        <f aca="false">SUM(G17:P17)</f>
        <v>12</v>
      </c>
    </row>
    <row r="18" customFormat="false" ht="13.8" hidden="false" customHeight="false" outlineLevel="0" collapsed="false">
      <c r="E18" s="29"/>
      <c r="G18" s="0" t="n">
        <f aca="false">SUM(G13:G17)</f>
        <v>23</v>
      </c>
      <c r="H18" s="0" t="n">
        <f aca="false">SUM(H13:H17)</f>
        <v>8</v>
      </c>
      <c r="I18" s="0" t="n">
        <f aca="false">SUM(I13:I17)</f>
        <v>15</v>
      </c>
      <c r="J18" s="0" t="n">
        <f aca="false">SUM(J13:J17)</f>
        <v>59</v>
      </c>
      <c r="K18" s="0" t="n">
        <f aca="false">SUM(K13:K17)</f>
        <v>0</v>
      </c>
      <c r="L18" s="0" t="n">
        <f aca="false">SUM(L13:L17)</f>
        <v>1</v>
      </c>
      <c r="M18" s="0" t="n">
        <f aca="false">SUM(M13:M17)</f>
        <v>10</v>
      </c>
      <c r="N18" s="0" t="n">
        <f aca="false">SUM(N13:N17)</f>
        <v>3</v>
      </c>
      <c r="O18" s="0" t="n">
        <f aca="false">SUM(O13:O17)</f>
        <v>5</v>
      </c>
      <c r="P18" s="0" t="n">
        <f aca="false">SUM(P13:P17)</f>
        <v>0</v>
      </c>
    </row>
    <row r="19" customFormat="false" ht="13.8" hidden="false" customHeight="false" outlineLevel="0" collapsed="false">
      <c r="G19" s="16" t="s">
        <v>10</v>
      </c>
      <c r="H19" s="16"/>
      <c r="I19" s="16"/>
      <c r="J19" s="16"/>
      <c r="K19" s="16"/>
      <c r="L19" s="16"/>
      <c r="M19" s="16"/>
      <c r="N19" s="16"/>
      <c r="O19" s="16"/>
      <c r="P19" s="16"/>
    </row>
    <row r="20" customFormat="false" ht="13.8" hidden="false" customHeight="false" outlineLevel="0" collapsed="false">
      <c r="G20" s="17" t="n">
        <v>1</v>
      </c>
      <c r="H20" s="17" t="n">
        <v>2</v>
      </c>
      <c r="I20" s="17" t="n">
        <v>3</v>
      </c>
      <c r="J20" s="17" t="n">
        <v>4</v>
      </c>
      <c r="K20" s="17" t="n">
        <v>5</v>
      </c>
      <c r="L20" s="17" t="n">
        <v>6</v>
      </c>
      <c r="M20" s="17" t="n">
        <v>7</v>
      </c>
      <c r="N20" s="17" t="n">
        <v>8</v>
      </c>
      <c r="O20" s="17" t="n">
        <v>9</v>
      </c>
      <c r="P20" s="17" t="n">
        <v>10</v>
      </c>
    </row>
    <row r="21" customFormat="false" ht="13.8" hidden="false" customHeight="false" outlineLevel="0" collapsed="false">
      <c r="E21" s="18" t="s">
        <v>2</v>
      </c>
      <c r="F21" s="19" t="n">
        <v>0</v>
      </c>
      <c r="G21" s="20" t="n">
        <f aca="false">IF(COUNTIFS(Auswertebogen!B119:B1534,"1",Auswertebogen!C119:C1534,"0")=0,"",COUNTIFS(Auswertebogen!B119:B1534,"1",Auswertebogen!C119:C1534,"0"))</f>
        <v>8</v>
      </c>
      <c r="H21" s="21" t="n">
        <f aca="false">IF(COUNTIFS(Auswertebogen!B119:B1534,"2",Auswertebogen!C119:C1534,"0")=0,"",COUNTIFS(Auswertebogen!B119:B1534,"2",Auswertebogen!C119:C1534,"0"))</f>
        <v>2</v>
      </c>
      <c r="I21" s="21" t="n">
        <f aca="false">IF(COUNTIFS(Auswertebogen!B119:B1534,"3",Auswertebogen!C119:C1534,"0")=0,"",COUNTIFS(Auswertebogen!B119:B1534,"3",Auswertebogen!C119:C1534,"0"))</f>
        <v>4</v>
      </c>
      <c r="J21" s="21" t="n">
        <f aca="false">IF(COUNTIFS(Auswertebogen!B119:B1534,"4",Auswertebogen!C119:C1534,"0")=0,"",COUNTIFS(Auswertebogen!B119:B1534,"4",Auswertebogen!C119:C1534,"0"))</f>
        <v>29</v>
      </c>
      <c r="K21" s="21" t="str">
        <f aca="false">IF(COUNTIFS(Auswertebogen!B119:B1534,"5",Auswertebogen!C119:C1534,"0")=0,"",COUNTIFS(Auswertebogen!B119:B1534,"5",Auswertebogen!C119:C1534,"0"))</f>
        <v/>
      </c>
      <c r="L21" s="21" t="str">
        <f aca="false">IF(COUNTIFS(Auswertebogen!B119:B1534,"6",Auswertebogen!C119:C1534,"0")=0,"",COUNTIFS(Auswertebogen!B119:B1534,"6",Auswertebogen!C119:C1534,"0"))</f>
        <v/>
      </c>
      <c r="M21" s="21" t="n">
        <f aca="false">IF(COUNTIFS(Auswertebogen!B119:B1534,"7",Auswertebogen!C119:C1534,"0")=0,"",COUNTIFS(Auswertebogen!B119:B1534,"7",Auswertebogen!C119:C1534,"0"))</f>
        <v>7</v>
      </c>
      <c r="N21" s="21" t="n">
        <f aca="false">IF(COUNTIFS(Auswertebogen!B119:B1534,"8",Auswertebogen!C119:C1534,"0")=0,"",COUNTIFS(Auswertebogen!B119:B1534,"8",Auswertebogen!C119:C1534,"0"))</f>
        <v>2</v>
      </c>
      <c r="O21" s="21" t="n">
        <f aca="false">IF(COUNTIFS(Auswertebogen!B119:B1534,"9",Auswertebogen!C119:C1534,"0")=0,"",COUNTIFS(Auswertebogen!B119:B1534,"9",Auswertebogen!C119:C1534,"0"))</f>
        <v>1</v>
      </c>
      <c r="P21" s="41" t="str">
        <f aca="false">IF(COUNTIFS(Auswertebogen!B119:B1534,"10",Auswertebogen!C119:C1534,"0")=0,"",COUNTIFS(Auswertebogen!B119:B1534,"10",Auswertebogen!C119:C1534,"0"))</f>
        <v/>
      </c>
      <c r="Q21" s="0" t="n">
        <f aca="false">SUM(G21:P21)</f>
        <v>53</v>
      </c>
    </row>
    <row r="22" customFormat="false" ht="13.8" hidden="false" customHeight="false" outlineLevel="0" collapsed="false">
      <c r="E22" s="18"/>
      <c r="F22" s="19" t="n">
        <v>3</v>
      </c>
      <c r="G22" s="23" t="n">
        <f aca="false">IF(COUNTIFS(Auswertebogen!B119:B1534,"1",Auswertebogen!C119:C1534,"3")=0,"",COUNTIFS(Auswertebogen!B119:B1534,"1",Auswertebogen!C119:C1534,"3"))</f>
        <v>12</v>
      </c>
      <c r="H22" s="24" t="n">
        <f aca="false">IF(COUNTIFS(Auswertebogen!B119:B1534,"2",Auswertebogen!C119:C1534,"3")=0,"",COUNTIFS(Auswertebogen!B119:B1534,"2",Auswertebogen!C119:C1534,"3"))</f>
        <v>5</v>
      </c>
      <c r="I22" s="24" t="n">
        <f aca="false">IF(COUNTIFS(Auswertebogen!B119:B1534,"3",Auswertebogen!C119:C1534,"3")=0,"",COUNTIFS(Auswertebogen!B119:B1534,"3",Auswertebogen!C119:C1534,"3"))</f>
        <v>11</v>
      </c>
      <c r="J22" s="24" t="n">
        <f aca="false">IF(COUNTIFS(Auswertebogen!B119:B1534,"4",Auswertebogen!C119:C1534,"3")=0,"",COUNTIFS(Auswertebogen!B119:B1534,"4",Auswertebogen!C119:C1534,"3"))</f>
        <v>28</v>
      </c>
      <c r="K22" s="24" t="str">
        <f aca="false">IF(COUNTIFS(Auswertebogen!B119:B1534,"5",Auswertebogen!C119:C1534,"3")=0,"",COUNTIFS(Auswertebogen!B119:B1534,"5",Auswertebogen!C119:C1534,"3"))</f>
        <v/>
      </c>
      <c r="L22" s="24" t="n">
        <f aca="false">IF(COUNTIFS(Auswertebogen!B119:B1534,"6",Auswertebogen!C119:C1534,"3")=0,"",COUNTIFS(Auswertebogen!B119:B1534,"6",Auswertebogen!C119:C1534,"3"))</f>
        <v>1</v>
      </c>
      <c r="M22" s="24" t="n">
        <f aca="false">IF(COUNTIFS(Auswertebogen!B119:B1534,"7",Auswertebogen!C119:C1534,"3")=0,"",COUNTIFS(Auswertebogen!B119:B1534,"7",Auswertebogen!C119:C1534,"3"))</f>
        <v>3</v>
      </c>
      <c r="N22" s="24" t="n">
        <f aca="false">IF(COUNTIFS(Auswertebogen!B119:B1534,"8",Auswertebogen!C119:C1534,"3")=0,"",COUNTIFS(Auswertebogen!B119:B1534,"8",Auswertebogen!C119:C1534,"3"))</f>
        <v>1</v>
      </c>
      <c r="O22" s="24" t="n">
        <f aca="false">IF(COUNTIFS(Auswertebogen!B119:B1534,"9",Auswertebogen!C119:C1534,"3")=0,"",COUNTIFS(Auswertebogen!B119:B1534,"9",Auswertebogen!C119:C1534,"3"))</f>
        <v>3</v>
      </c>
      <c r="P22" s="42" t="str">
        <f aca="false">IF(COUNTIFS(Auswertebogen!B119:B1534,"10",Auswertebogen!C119:C1534,"3")=0,"",COUNTIFS(Auswertebogen!B119:B1534,"10",Auswertebogen!C119:C1534,"3"))</f>
        <v/>
      </c>
      <c r="Q22" s="0" t="n">
        <f aca="false">SUM(G22:P22)</f>
        <v>64</v>
      </c>
    </row>
    <row r="23" customFormat="false" ht="13.8" hidden="false" customHeight="false" outlineLevel="0" collapsed="false">
      <c r="E23" s="18"/>
      <c r="F23" s="19" t="n">
        <v>5</v>
      </c>
      <c r="G23" s="43" t="n">
        <f aca="false">IF(COUNTIFS(Auswertebogen!B119:B1534,"1",Auswertebogen!C119:C1534,"5")=0,"",COUNTIFS(Auswertebogen!B119:B1534,"1",Auswertebogen!C119:C1534,"5"))</f>
        <v>3</v>
      </c>
      <c r="H23" s="44" t="n">
        <f aca="false">IF(COUNTIFS(Auswertebogen!B119:B1534,"2",Auswertebogen!C119:C1534,"5")=0,"",COUNTIFS(Auswertebogen!B119:B1534,"2",Auswertebogen!C119:C1534,"5"))</f>
        <v>1</v>
      </c>
      <c r="I23" s="44" t="str">
        <f aca="false">IF(COUNTIFS(Auswertebogen!B119:B1534,"3",Auswertebogen!C119:C1534,"5")=0,"",COUNTIFS(Auswertebogen!B119:B1534,"3",Auswertebogen!C119:C1534,"5"))</f>
        <v/>
      </c>
      <c r="J23" s="44" t="n">
        <f aca="false">IF(COUNTIFS(Auswertebogen!B119:B1534,"4",Auswertebogen!C119:C1534,"5")=0,"",COUNTIFS(Auswertebogen!B119:B1534,"4",Auswertebogen!C119:C1534,"5"))</f>
        <v>1</v>
      </c>
      <c r="K23" s="44" t="str">
        <f aca="false">IF(COUNTIFS(Auswertebogen!B119:B1534,"5",Auswertebogen!C119:C1534,"5")=0,"",COUNTIFS(Auswertebogen!B119:B1534,"5",Auswertebogen!C119:C1534,"5"))</f>
        <v/>
      </c>
      <c r="L23" s="44" t="str">
        <f aca="false">IF(COUNTIFS(Auswertebogen!B119:B1534,"6",Auswertebogen!C119:C1534,"5")=0,"",COUNTIFS(Auswertebogen!B119:B1534,"6",Auswertebogen!C119:C1534,"5"))</f>
        <v/>
      </c>
      <c r="M23" s="44" t="str">
        <f aca="false">IF(COUNTIFS(Auswertebogen!B119:B1534,"7",Auswertebogen!C119:C1534,"5")=0,"",COUNTIFS(Auswertebogen!B119:B1534,"7",Auswertebogen!C119:C1534,"5"))</f>
        <v/>
      </c>
      <c r="N23" s="44" t="str">
        <f aca="false">IF(COUNTIFS(Auswertebogen!B119:B1534,"8",Auswertebogen!C119:C1534,"5")=0,"",COUNTIFS(Auswertebogen!B119:B1534,"8",Auswertebogen!C119:C1534,"5"))</f>
        <v/>
      </c>
      <c r="O23" s="44" t="str">
        <f aca="false">IF(COUNTIFS(Auswertebogen!B119:B1534,"9",$C$124:$C$1539,"5")=0,"",COUNTIFS(Auswertebogen!B119:B1534,"9",$C$124:$C$1539,"5"))</f>
        <v/>
      </c>
      <c r="P23" s="45" t="str">
        <f aca="false">IF(COUNTIFS(Auswertebogen!B119:B1534,"10",$C$124:$C$1539,"5")=0,"",COUNTIFS(Auswertebogen!B119:B1534,"10",$C$124:$C$1539,"5"))</f>
        <v/>
      </c>
      <c r="Q23" s="0" t="n">
        <f aca="false">SUM(G23:P23)</f>
        <v>5</v>
      </c>
    </row>
    <row r="24" customFormat="false" ht="13.8" hidden="false" customHeight="false" outlineLevel="0" collapsed="false">
      <c r="E24" s="30"/>
      <c r="F24" s="24"/>
      <c r="G24" s="0" t="n">
        <f aca="false">SUM(G21:G23)</f>
        <v>23</v>
      </c>
      <c r="H24" s="0" t="n">
        <f aca="false">SUM(H21:H23)</f>
        <v>8</v>
      </c>
      <c r="I24" s="0" t="n">
        <f aca="false">SUM(I21:I23)</f>
        <v>15</v>
      </c>
      <c r="J24" s="0" t="n">
        <f aca="false">SUM(J21:J23)</f>
        <v>58</v>
      </c>
      <c r="K24" s="0" t="n">
        <f aca="false">SUM(K21:K23)</f>
        <v>0</v>
      </c>
      <c r="L24" s="0" t="n">
        <f aca="false">SUM(L21:L23)</f>
        <v>1</v>
      </c>
      <c r="M24" s="0" t="n">
        <f aca="false">SUM(M21:M23)</f>
        <v>10</v>
      </c>
      <c r="N24" s="0" t="n">
        <f aca="false">SUM(N21:N23)</f>
        <v>3</v>
      </c>
      <c r="O24" s="0" t="n">
        <f aca="false">SUM(O21:O23)</f>
        <v>4</v>
      </c>
      <c r="P24" s="0" t="n">
        <f aca="false">SUM(P21:P23)</f>
        <v>0</v>
      </c>
    </row>
    <row r="25" customFormat="false" ht="13.8" hidden="false" customHeight="false" outlineLevel="0" collapsed="false">
      <c r="E25" s="30"/>
      <c r="F25" s="24"/>
      <c r="G25" s="16" t="s">
        <v>10</v>
      </c>
      <c r="H25" s="16"/>
      <c r="I25" s="16"/>
      <c r="J25" s="16"/>
      <c r="K25" s="16"/>
      <c r="L25" s="16"/>
      <c r="M25" s="16"/>
      <c r="N25" s="16"/>
      <c r="O25" s="16"/>
      <c r="P25" s="16"/>
    </row>
    <row r="26" customFormat="false" ht="13.8" hidden="false" customHeight="false" outlineLevel="0" collapsed="false">
      <c r="F26" s="24"/>
      <c r="G26" s="0" t="n">
        <v>1</v>
      </c>
      <c r="H26" s="0" t="n">
        <v>2</v>
      </c>
      <c r="I26" s="0" t="n">
        <v>3</v>
      </c>
      <c r="J26" s="0" t="n">
        <v>4</v>
      </c>
      <c r="K26" s="0" t="n">
        <v>5</v>
      </c>
      <c r="L26" s="0" t="n">
        <v>6</v>
      </c>
      <c r="M26" s="0" t="n">
        <v>7</v>
      </c>
      <c r="N26" s="0" t="n">
        <v>8</v>
      </c>
      <c r="O26" s="0" t="n">
        <v>9</v>
      </c>
      <c r="P26" s="0" t="n">
        <v>10</v>
      </c>
    </row>
    <row r="27" customFormat="false" ht="13.8" hidden="false" customHeight="false" outlineLevel="0" collapsed="false">
      <c r="E27" s="18" t="s">
        <v>12</v>
      </c>
      <c r="F27" s="24" t="n">
        <v>1</v>
      </c>
      <c r="G27" s="20" t="n">
        <f aca="false">IF(COUNTIFS(Auswertebogen!B119:B1534,"1",Auswertebogen!E119:E1534,"1")=0,"",COUNTIFS(Auswertebogen!B119:B1534,"1",Auswertebogen!E119:E1534,"1"))</f>
        <v>7</v>
      </c>
      <c r="H27" s="21" t="n">
        <f aca="false">IF(COUNTIFS(Auswertebogen!B119:B1534,"2",Auswertebogen!E119:E1534,"1")=0,"",COUNTIFS(Auswertebogen!B119:B1534,"2",Auswertebogen!E119:E1534,"1"))</f>
        <v>1</v>
      </c>
      <c r="I27" s="21" t="n">
        <f aca="false">IF(COUNTIFS(Auswertebogen!B119:B1534,"3",Auswertebogen!E119:E1534,"1")=0,"",COUNTIFS(Auswertebogen!B119:B1534,"3",Auswertebogen!E119:E1534,"1"))</f>
        <v>3</v>
      </c>
      <c r="J27" s="21" t="n">
        <f aca="false">IF(COUNTIFS(Auswertebogen!B119:B1534,"4",Auswertebogen!E119:E1534,"1")=0,"",COUNTIFS(Auswertebogen!B119:B1534,"4",Auswertebogen!E119:E1534,"1"))</f>
        <v>16</v>
      </c>
      <c r="K27" s="21" t="str">
        <f aca="false">IF(COUNTIFS(Auswertebogen!B119:B1534,"5",Auswertebogen!E119:E1534,"1")=0,"",COUNTIFS(Auswertebogen!B119:B1534,"5",Auswertebogen!E119:E1534,"1"))</f>
        <v/>
      </c>
      <c r="L27" s="21" t="str">
        <f aca="false">IF(COUNTIFS(Auswertebogen!B119:B1534,"6",Auswertebogen!E119:E1534,"1")=0,"",COUNTIFS(Auswertebogen!B119:B1534,"6",Auswertebogen!E119:E1534,"1"))</f>
        <v/>
      </c>
      <c r="M27" s="21" t="n">
        <f aca="false">IF(COUNTIFS(Auswertebogen!B119:B1534,"7",Auswertebogen!E119:E1534,"1")=0,"",COUNTIFS(Auswertebogen!B119:B1534,"7",Auswertebogen!E119:E1534,"1"))</f>
        <v>1</v>
      </c>
      <c r="N27" s="21" t="str">
        <f aca="false">IF(COUNTIFS(Auswertebogen!B119:B1534,"8",Auswertebogen!E119:E1534,"1")=0,"",COUNTIFS(Auswertebogen!B119:B1534,"8",Auswertebogen!E119:E1534,"1"))</f>
        <v/>
      </c>
      <c r="O27" s="21" t="str">
        <f aca="false">IF(COUNTIFS(Auswertebogen!B119:B1534,"9",Auswertebogen!E119:E1534,"1")=0,"",COUNTIFS(Auswertebogen!B119:B1534,"9",Auswertebogen!E119:E1534,"1"))</f>
        <v/>
      </c>
      <c r="P27" s="46" t="str">
        <f aca="false">IF(COUNTIFS(Auswertebogen!B118:B1533,"10",Auswertebogen!E119:E1534,"1")=0,"",COUNTIFS(Auswertebogen!B118:B1533,"10",Auswertebogen!E119:E1534,"1"))</f>
        <v/>
      </c>
      <c r="Q27" s="0" t="n">
        <f aca="false">SUM(G27:P27)</f>
        <v>28</v>
      </c>
    </row>
    <row r="28" customFormat="false" ht="13.8" hidden="false" customHeight="false" outlineLevel="0" collapsed="false">
      <c r="E28" s="18"/>
      <c r="F28" s="24" t="n">
        <v>2</v>
      </c>
      <c r="G28" s="23" t="n">
        <f aca="false">IF(COUNTIFS(Auswertebogen!B119:B1534,"1",Auswertebogen!E119:E1534,"2")=0,"",COUNTIFS(Auswertebogen!B119:B1534,"1",Auswertebogen!E119:E1534,"2"))</f>
        <v>9</v>
      </c>
      <c r="H28" s="24" t="str">
        <f aca="false">IF(COUNTIFS(Auswertebogen!B119:B1534,"",Auswertebogen!E119:E1534,"2")=0,"",COUNTIFS(Auswertebogen!B119:B1534,"2",Auswertebogen!E119:E1534,"2"))</f>
        <v/>
      </c>
      <c r="I28" s="24" t="n">
        <f aca="false">IF(COUNTIFS(Auswertebogen!B119:B1534,"3",Auswertebogen!E119:E1534,"2")=0,"",COUNTIFS(Auswertebogen!B119:B1534,"3",Auswertebogen!E119:E1534,"2"))</f>
        <v>5</v>
      </c>
      <c r="J28" s="24" t="n">
        <f aca="false">IF(COUNTIFS(Auswertebogen!B119:B1534,"4",Auswertebogen!E119:E1534,"2")=0,"",COUNTIFS(Auswertebogen!B119:B1534,"4",Auswertebogen!E119:E1534,"2"))</f>
        <v>18</v>
      </c>
      <c r="K28" s="24" t="str">
        <f aca="false">IF(COUNTIFS(Auswertebogen!B119:B1534,"5",Auswertebogen!E119:E1534,"2")=0,"",COUNTIFS(Auswertebogen!B119:B1534,"5",Auswertebogen!E119:E1534,"2"))</f>
        <v/>
      </c>
      <c r="L28" s="24" t="str">
        <f aca="false">IF(COUNTIFS(Auswertebogen!B119:B1534,"6",Auswertebogen!E119:E1534,"2")=0,"",COUNTIFS(Auswertebogen!B119:B1534,"6",Auswertebogen!E119:E1534,"2"))</f>
        <v/>
      </c>
      <c r="M28" s="24" t="n">
        <f aca="false">IF(COUNTIFS(Auswertebogen!B119:B1534,"7",Auswertebogen!E119:E1534,"2")=0,"",COUNTIFS(Auswertebogen!B119:B1534,"7",Auswertebogen!E119:E1534,"2"))</f>
        <v>5</v>
      </c>
      <c r="N28" s="24" t="str">
        <f aca="false">IF(COUNTIFS(Auswertebogen!B119:B1534,"8",Auswertebogen!E119:E1534,"2")=0,"",COUNTIFS(Auswertebogen!B119:B1534,"8",Auswertebogen!E119:E1534,"2"))</f>
        <v/>
      </c>
      <c r="O28" s="24" t="n">
        <f aca="false">IF(COUNTIFS(Auswertebogen!B119:B1534,"9",Auswertebogen!E119:E1534,"2")=0,"",COUNTIFS(Auswertebogen!B119:B1534,"9",Auswertebogen!E119:E1534,"2"))</f>
        <v>1</v>
      </c>
      <c r="P28" s="42" t="str">
        <f aca="false">IF(COUNTIFS(Auswertebogen!B119:B1534,"10",Auswertebogen!E119:E1534,"2")=0,"",COUNTIFS(Auswertebogen!B119:B1534,"10",Auswertebogen!E119:E1534,"2"))</f>
        <v/>
      </c>
      <c r="Q28" s="0" t="n">
        <f aca="false">SUM(G28:P28)</f>
        <v>38</v>
      </c>
    </row>
    <row r="29" customFormat="false" ht="13.8" hidden="false" customHeight="false" outlineLevel="0" collapsed="false">
      <c r="E29" s="18"/>
      <c r="F29" s="24" t="n">
        <v>3</v>
      </c>
      <c r="G29" s="23" t="n">
        <f aca="false">IF(COUNTIFS(Auswertebogen!B119:B1534,"1",Auswertebogen!E119:E1534,"3")=0,"",COUNTIFS(Auswertebogen!B119:B1534,"1",Auswertebogen!E119:E1534,"3"))</f>
        <v>4</v>
      </c>
      <c r="H29" s="24" t="n">
        <f aca="false">IF(COUNTIFS(Auswertebogen!B119:B1534,"2",Auswertebogen!E119:E1534,"3")=0,"",COUNTIFS(Auswertebogen!B119:B1534,"2",Auswertebogen!E119:E1534,"3"))</f>
        <v>3</v>
      </c>
      <c r="I29" s="24" t="n">
        <f aca="false">IF(COUNTIFS(Auswertebogen!B119:B1534,"3",Auswertebogen!E119:E1534,"3")=0,"",COUNTIFS(Auswertebogen!B119:B1534,"3",Auswertebogen!E119:E1534,"3"))</f>
        <v>2</v>
      </c>
      <c r="J29" s="24" t="n">
        <f aca="false">IF(COUNTIFS(Auswertebogen!B119:B1534,"4",Auswertebogen!E119:E1534,"3")=0,"",COUNTIFS(Auswertebogen!B119:B1534,"4",Auswertebogen!E119:E1534,"3"))</f>
        <v>10</v>
      </c>
      <c r="K29" s="24" t="str">
        <f aca="false">IF(COUNTIFS(Auswertebogen!B119:B1534,"5",Auswertebogen!E119:E1534,"3")=0,"",COUNTIFS(Auswertebogen!B119:B1534,"5",Auswertebogen!E119:E1534,"3"))</f>
        <v/>
      </c>
      <c r="L29" s="24" t="n">
        <f aca="false">IF(COUNTIFS(Auswertebogen!B119:B1534,"6",Auswertebogen!E119:E1534,"3")=0,"",COUNTIFS(Auswertebogen!B119:B1534,"6",Auswertebogen!E119:E1534,"3"))</f>
        <v>1</v>
      </c>
      <c r="M29" s="24" t="n">
        <f aca="false">IF(COUNTIFS(Auswertebogen!B119:B1534,"7",Auswertebogen!E119:E1534,"3")=0,"",COUNTIFS(Auswertebogen!B119:B1534,"7",Auswertebogen!E119:E1534,"3"))</f>
        <v>2</v>
      </c>
      <c r="N29" s="24" t="n">
        <f aca="false">IF(COUNTIFS(Auswertebogen!B119:B1534,"8",Auswertebogen!E119:E1534,"3")=0,"",COUNTIFS(Auswertebogen!B119:B1534,"8",Auswertebogen!E119:E1534,"3"))</f>
        <v>2</v>
      </c>
      <c r="O29" s="24" t="n">
        <f aca="false">IF(COUNTIFS(Auswertebogen!B119:B1534,"9",Auswertebogen!E119:E1534,"3")=0,"",COUNTIFS(Auswertebogen!B119:B1534,"9",Auswertebogen!E119:E1534,"3"))</f>
        <v>4</v>
      </c>
      <c r="P29" s="42" t="str">
        <f aca="false">IF(COUNTIFS(Auswertebogen!B119:B1534,"10",Auswertebogen!E119:E1534,"3")=0,"",COUNTIFS(Auswertebogen!B119:B1534,"10",Auswertebogen!E119:E1534,"3"))</f>
        <v/>
      </c>
      <c r="Q29" s="0" t="n">
        <f aca="false">SUM(G29:P29)</f>
        <v>28</v>
      </c>
    </row>
    <row r="30" customFormat="false" ht="13.8" hidden="false" customHeight="false" outlineLevel="0" collapsed="false">
      <c r="E30" s="18"/>
      <c r="F30" s="24" t="n">
        <v>4</v>
      </c>
      <c r="G30" s="43" t="n">
        <f aca="false">IF(COUNTIFS(Auswertebogen!B119:B1534,"1",Auswertebogen!E119:E1534,"4")=0,"",COUNTIFS(Auswertebogen!B119:B1534,"1",Auswertebogen!E119:E1534,"4"))</f>
        <v>3</v>
      </c>
      <c r="H30" s="44" t="n">
        <f aca="false">IF(COUNTIFS(Auswertebogen!B119:B1534,"2",Auswertebogen!E119:E1534,"4")=0,"",COUNTIFS(Auswertebogen!B119:B1534,"2",Auswertebogen!E119:E1534,"4"))</f>
        <v>3</v>
      </c>
      <c r="I30" s="44" t="n">
        <f aca="false">IF(COUNTIFS(Auswertebogen!B119:B1534,"3",Auswertebogen!E119:E1534,"4")=0,"",COUNTIFS(Auswertebogen!B119:B1534,"3",Auswertebogen!E119:E1534,"4"))</f>
        <v>5</v>
      </c>
      <c r="J30" s="44" t="n">
        <f aca="false">IF(COUNTIFS(Auswertebogen!B119:B1534,"4",Auswertebogen!E119:E1534,"4")=0,"",COUNTIFS(Auswertebogen!B119:B1534,"4",Auswertebogen!E119:E1534,"4"))</f>
        <v>13</v>
      </c>
      <c r="K30" s="44" t="str">
        <f aca="false">IF(COUNTIFS(Auswertebogen!B119:B1534,"5",Auswertebogen!E119:E1534,"4")=0,"",COUNTIFS(Auswertebogen!B119:B1534,"5",Auswertebogen!E119:E1534,"4"))</f>
        <v/>
      </c>
      <c r="L30" s="44" t="str">
        <f aca="false">IF(COUNTIFS(Auswertebogen!B119:B1534,"6",Auswertebogen!E119:E1534,"4")=0,"",COUNTIFS(Auswertebogen!B119:B1534,"6",Auswertebogen!E119:E1534,"4"))</f>
        <v/>
      </c>
      <c r="M30" s="44" t="n">
        <f aca="false">IF(COUNTIFS(Auswertebogen!B119:B1534,"7",Auswertebogen!E119:E1534,"4")=0,"",COUNTIFS(Auswertebogen!B119:B1534,"7",Auswertebogen!E119:E1534,"4"))</f>
        <v>2</v>
      </c>
      <c r="N30" s="44" t="n">
        <f aca="false">IF(COUNTIFS(Auswertebogen!B119:B1534,"8",Auswertebogen!E119:E1534,"4")=0,"",COUNTIFS(Auswertebogen!B119:B1534,"8",Auswertebogen!E119:E1534,"4"))</f>
        <v>1</v>
      </c>
      <c r="O30" s="44" t="str">
        <f aca="false">IF(COUNTIFS(Auswertebogen!B119:B1534,"9",Auswertebogen!E119:E1534,"4")=0,"",COUNTIFS(Auswertebogen!B119:B1534,"9",Auswertebogen!E119:E1534,"4"))</f>
        <v/>
      </c>
      <c r="P30" s="45" t="str">
        <f aca="false">IF(COUNTIFS(Auswertebogen!B119:B1534,"10",$E$124:$E$1539,"4")=0,"",COUNTIFS(Auswertebogen!B119:B1534,"10",$E$124:$E$1539,"4"))</f>
        <v/>
      </c>
      <c r="Q30" s="0" t="n">
        <f aca="false">SUM(G30:P30)</f>
        <v>27</v>
      </c>
    </row>
    <row r="31" customFormat="false" ht="13.8" hidden="false" customHeight="false" outlineLevel="0" collapsed="false">
      <c r="E31" s="18"/>
      <c r="F31" s="24"/>
      <c r="G31" s="24" t="n">
        <f aca="false">SUM(G27:G30)</f>
        <v>23</v>
      </c>
      <c r="H31" s="24" t="n">
        <f aca="false">SUM(H27:H30)</f>
        <v>7</v>
      </c>
      <c r="I31" s="24" t="n">
        <f aca="false">SUM(I27:I30)</f>
        <v>15</v>
      </c>
      <c r="J31" s="24" t="n">
        <f aca="false">SUM(J27:J30)</f>
        <v>57</v>
      </c>
      <c r="K31" s="24" t="n">
        <f aca="false">SUM(K27:K30)</f>
        <v>0</v>
      </c>
      <c r="L31" s="24" t="n">
        <f aca="false">SUM(L27:L30)</f>
        <v>1</v>
      </c>
      <c r="M31" s="24" t="n">
        <f aca="false">SUM(M27:M30)</f>
        <v>10</v>
      </c>
      <c r="N31" s="24" t="n">
        <f aca="false">SUM(N27:N30)</f>
        <v>3</v>
      </c>
      <c r="O31" s="24" t="n">
        <f aca="false">SUM(O27:O30)</f>
        <v>5</v>
      </c>
      <c r="P31" s="24" t="n">
        <f aca="false">SUM(P27:P30)</f>
        <v>0</v>
      </c>
    </row>
    <row r="32" customFormat="false" ht="13.8" hidden="false" customHeight="false" outlineLevel="0" collapsed="false">
      <c r="G32" s="16" t="s">
        <v>12</v>
      </c>
      <c r="H32" s="16"/>
      <c r="I32" s="16"/>
      <c r="J32" s="16"/>
      <c r="K32" s="31"/>
      <c r="L32" s="31"/>
      <c r="M32" s="31"/>
      <c r="N32" s="31"/>
      <c r="O32" s="31"/>
      <c r="P32" s="31"/>
    </row>
    <row r="33" customFormat="false" ht="13.8" hidden="false" customHeight="false" outlineLevel="0" collapsed="false">
      <c r="G33" s="0" t="n">
        <v>1</v>
      </c>
      <c r="H33" s="0" t="n">
        <v>2</v>
      </c>
      <c r="I33" s="0" t="n">
        <v>3</v>
      </c>
      <c r="J33" s="0" t="n">
        <v>4</v>
      </c>
    </row>
    <row r="34" customFormat="false" ht="13.8" hidden="false" customHeight="false" outlineLevel="0" collapsed="false">
      <c r="E34" s="18" t="s">
        <v>11</v>
      </c>
      <c r="F34" s="0" t="n">
        <v>1</v>
      </c>
      <c r="G34" s="20" t="n">
        <f aca="false">IF(COUNTIFS(Auswertebogen!A119:A1534,"1",Auswertebogen!E119:E1534,"1")=0,"",COUNTIFS(Auswertebogen!A119:A1534,"1",Auswertebogen!E119:E1534,"1"))</f>
        <v>3</v>
      </c>
      <c r="H34" s="21" t="n">
        <f aca="false">IF(COUNTIFS(Auswertebogen!A119:A1534,"1",Auswertebogen!E119:E1534,"2")=0,"",COUNTIFS(Auswertebogen!A119:A1534,"1",Auswertebogen!E119:E1534,"2"))</f>
        <v>2</v>
      </c>
      <c r="I34" s="21" t="n">
        <f aca="false">IF(COUNTIFS(Auswertebogen!A119:A1534,"1",Auswertebogen!E119:E1534,"3")=0,"",COUNTIFS(Auswertebogen!A119:A1534,"1",Auswertebogen!E119:E1534,"3"))</f>
        <v>4</v>
      </c>
      <c r="J34" s="41" t="n">
        <f aca="false">IF(COUNTIFS(Auswertebogen!A119:A1534,"1",Auswertebogen!E119:E1534,"4")=0,"",COUNTIFS(Auswertebogen!A119:A1534,"1",Auswertebogen!E119:E1534,"4"))</f>
        <v>2</v>
      </c>
      <c r="K34" s="0" t="n">
        <f aca="false">SUM(G34:J34)</f>
        <v>11</v>
      </c>
    </row>
    <row r="35" customFormat="false" ht="13.8" hidden="false" customHeight="false" outlineLevel="0" collapsed="false">
      <c r="E35" s="18"/>
      <c r="F35" s="0" t="n">
        <v>2</v>
      </c>
      <c r="G35" s="23" t="n">
        <f aca="false">IF(COUNTIFS(Auswertebogen!A119:A1534,"2",Auswertebogen!E119:E1534,"1")=0,"",COUNTIFS(Auswertebogen!A119:A1534,"2",Auswertebogen!E119:E1534,"1"))</f>
        <v>14</v>
      </c>
      <c r="H35" s="24" t="n">
        <f aca="false">IF(COUNTIFS(Auswertebogen!A119:A1534,"2",Auswertebogen!E119:E1534,"2")=0,"",COUNTIFS(Auswertebogen!A119:A1534,"2",Auswertebogen!E119:E1534,"2"))</f>
        <v>23</v>
      </c>
      <c r="I35" s="24" t="n">
        <f aca="false">IF(COUNTIFS(Auswertebogen!A119:A1534,"2",Auswertebogen!E119:E1534,"3")=0,"",COUNTIFS(Auswertebogen!A119:A1534,"2",Auswertebogen!E119:E1534,"3"))</f>
        <v>10</v>
      </c>
      <c r="J35" s="42" t="n">
        <f aca="false">IF(COUNTIFS(Auswertebogen!A119:A1534,"2",Auswertebogen!E119:E1534,"4")=0,"",COUNTIFS(Auswertebogen!A119:A1534,"2",Auswertebogen!E119:E1534,"4"))</f>
        <v>14</v>
      </c>
      <c r="K35" s="0" t="n">
        <f aca="false">SUM(G35:J35)</f>
        <v>61</v>
      </c>
    </row>
    <row r="36" customFormat="false" ht="13.8" hidden="false" customHeight="false" outlineLevel="0" collapsed="false">
      <c r="E36" s="18"/>
      <c r="F36" s="0" t="n">
        <v>3</v>
      </c>
      <c r="G36" s="23" t="n">
        <f aca="false">IF(COUNTIFS(Auswertebogen!A119:A1534,"3",Auswertebogen!E119:E1534,"1")=0,"",COUNTIFS(Auswertebogen!A119:A1534,"3",Auswertebogen!E119:E1534,"1"))</f>
        <v>1</v>
      </c>
      <c r="H36" s="24" t="n">
        <f aca="false">IF(COUNTIFS(Auswertebogen!A119:A1534,"3",Auswertebogen!E119:E1534,"2")=0,"",COUNTIFS(Auswertebogen!A119:A1534,"3",Auswertebogen!E119:E1534,"2"))</f>
        <v>6</v>
      </c>
      <c r="I36" s="24" t="n">
        <f aca="false">IF(COUNTIFS(Auswertebogen!A119:A1534,"3",Auswertebogen!E119:E1534,"3")=0,"",COUNTIFS(Auswertebogen!A119:A1534,"3",Auswertebogen!E119:E1534,"3"))</f>
        <v>4</v>
      </c>
      <c r="J36" s="42" t="n">
        <f aca="false">IF(COUNTIFS(Auswertebogen!A119:A1534,"3",Auswertebogen!E119:E1534,"4")=0,"",COUNTIFS(Auswertebogen!A119:A1534,"3",Auswertebogen!E119:E1534,"4"))</f>
        <v>2</v>
      </c>
      <c r="K36" s="0" t="n">
        <f aca="false">SUM(G36:J36)</f>
        <v>13</v>
      </c>
    </row>
    <row r="37" customFormat="false" ht="13.8" hidden="false" customHeight="false" outlineLevel="0" collapsed="false">
      <c r="E37" s="18"/>
      <c r="F37" s="0" t="n">
        <v>4</v>
      </c>
      <c r="G37" s="23" t="n">
        <f aca="false">IF(COUNTIFS(Auswertebogen!A119:A1534,"4",Auswertebogen!E119:E1534,"1")=0,"",COUNTIFS(Auswertebogen!A119:A1534,"4",Auswertebogen!E119:E1534,"1"))</f>
        <v>9</v>
      </c>
      <c r="H37" s="24" t="n">
        <f aca="false">IF(COUNTIFS(Auswertebogen!A119:A1534,"4",Auswertebogen!E119:E1534,"2")=0,"",COUNTIFS(Auswertebogen!A119:A1534,"4",Auswertebogen!E119:E1534,"2"))</f>
        <v>6</v>
      </c>
      <c r="I37" s="24" t="n">
        <f aca="false">IF(COUNTIFS(Auswertebogen!A119:A1534,"4",Auswertebogen!E119:E1534,"3")=0,"",COUNTIFS(Auswertebogen!A119:A1534,"4",Auswertebogen!E119:E1534,"3"))</f>
        <v>7</v>
      </c>
      <c r="J37" s="42" t="n">
        <f aca="false">IF(COUNTIFS(Auswertebogen!A119:A1534,"4",Auswertebogen!E119:E1534,"4")=0,"",COUNTIFS(Auswertebogen!A119:A1534,"4",Auswertebogen!E119:E1534,"4"))</f>
        <v>4</v>
      </c>
      <c r="K37" s="0" t="n">
        <f aca="false">SUM(G37:J37)</f>
        <v>26</v>
      </c>
    </row>
    <row r="38" customFormat="false" ht="13.8" hidden="false" customHeight="false" outlineLevel="0" collapsed="false">
      <c r="E38" s="18"/>
      <c r="F38" s="0" t="n">
        <v>5</v>
      </c>
      <c r="G38" s="43" t="n">
        <f aca="false">IF(COUNTIFS(Auswertebogen!A119:A1534,"5",Auswertebogen!E119:E1534,"1")=0,"",COUNTIFS(Auswertebogen!A119:A1534,"5",Auswertebogen!E119:E1534,"1"))</f>
        <v>3</v>
      </c>
      <c r="H38" s="44" t="n">
        <f aca="false">IF(COUNTIFS(Auswertebogen!A119:A1534,"5",Auswertebogen!E119:E1534,"2")=0,"",COUNTIFS(Auswertebogen!A119:A1534,"5",Auswertebogen!E119:E1534,"2"))</f>
        <v>2</v>
      </c>
      <c r="I38" s="44" t="n">
        <f aca="false">IF(COUNTIFS(Auswertebogen!A119:A1534,"5",Auswertebogen!E119:E1534,"3")=0,"",COUNTIFS(Auswertebogen!A119:A1534,"5",Auswertebogen!E119:E1534,"3"))</f>
        <v>3</v>
      </c>
      <c r="J38" s="45" t="n">
        <f aca="false">IF(COUNTIFS(Auswertebogen!A119:A1534,"5",Auswertebogen!E119:E1534,"4")=0,"",COUNTIFS(Auswertebogen!A119:A1534,"5",Auswertebogen!E119:E1534,"4"))</f>
        <v>5</v>
      </c>
      <c r="K38" s="0" t="n">
        <f aca="false">SUM(G38:J38)</f>
        <v>13</v>
      </c>
    </row>
    <row r="39" customFormat="false" ht="13.8" hidden="false" customHeight="false" outlineLevel="0" collapsed="false">
      <c r="G39" s="0" t="n">
        <f aca="false">SUM(G34:G38)</f>
        <v>30</v>
      </c>
      <c r="H39" s="0" t="n">
        <f aca="false">SUM(H34:H38)</f>
        <v>39</v>
      </c>
      <c r="I39" s="0" t="n">
        <f aca="false">SUM(I34:I38)</f>
        <v>28</v>
      </c>
      <c r="J39" s="0" t="n">
        <f aca="false">SUM(J34:J38)</f>
        <v>27</v>
      </c>
    </row>
  </sheetData>
  <mergeCells count="9">
    <mergeCell ref="J4:P4"/>
    <mergeCell ref="G11:P11"/>
    <mergeCell ref="E13:E17"/>
    <mergeCell ref="G19:P19"/>
    <mergeCell ref="E21:E23"/>
    <mergeCell ref="G25:P25"/>
    <mergeCell ref="E27:E31"/>
    <mergeCell ref="G32:J32"/>
    <mergeCell ref="E34:E38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Z38"/>
  <sheetViews>
    <sheetView windowProtection="false" showFormulas="false" showGridLines="true" showRowColHeaders="true" showZeros="true" rightToLeft="false" tabSelected="false" showOutlineSymbols="true" defaultGridColor="true" view="normal" topLeftCell="D1" colorId="64" zoomScale="65" zoomScaleNormal="65" zoomScalePageLayoutView="100" workbookViewId="0">
      <selection pane="topLeft" activeCell="N6" activeCellId="0" sqref="N6"/>
    </sheetView>
  </sheetViews>
  <sheetFormatPr defaultRowHeight="12.8"/>
  <cols>
    <col collapsed="false" hidden="false" max="1025" min="1" style="0" width="9.10526315789474"/>
  </cols>
  <sheetData>
    <row r="2" customFormat="false" ht="12.8" hidden="false" customHeight="false" outlineLevel="0" collapsed="false">
      <c r="B2" s="0" t="n">
        <f aca="false">SUM(Auswertebogen!A119:A248)</f>
        <v>345</v>
      </c>
    </row>
    <row r="3" customFormat="false" ht="13.8" hidden="false" customHeight="false" outlineLevel="0" collapsed="false"/>
    <row r="4" customFormat="false" ht="19.7" hidden="false" customHeight="false" outlineLevel="0" collapsed="false">
      <c r="J4" s="47" t="s">
        <v>13</v>
      </c>
      <c r="K4" s="47"/>
      <c r="L4" s="47"/>
      <c r="M4" s="47"/>
      <c r="N4" s="47"/>
      <c r="O4" s="47"/>
      <c r="P4" s="47"/>
    </row>
    <row r="5" customFormat="false" ht="19.7" hidden="false" customHeight="false" outlineLevel="0" collapsed="false">
      <c r="J5" s="33"/>
      <c r="K5" s="34"/>
      <c r="L5" s="34"/>
      <c r="M5" s="34"/>
      <c r="N5" s="34"/>
      <c r="O5" s="34"/>
      <c r="P5" s="34"/>
    </row>
    <row r="6" customFormat="false" ht="19.7" hidden="false" customHeight="false" outlineLevel="0" collapsed="false">
      <c r="J6" s="33"/>
      <c r="K6" s="34" t="s">
        <v>14</v>
      </c>
      <c r="L6" s="48"/>
      <c r="M6" s="34" t="s">
        <v>15</v>
      </c>
      <c r="N6" s="48"/>
      <c r="O6" s="34"/>
      <c r="P6" s="34"/>
    </row>
    <row r="9" customFormat="false" ht="22.05" hidden="false" customHeight="false" outlineLevel="0" collapsed="false">
      <c r="D9" s="1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</row>
    <row r="10" customFormat="false" ht="13.8" hidden="false" customHeight="false" outlineLevel="0" collapsed="false">
      <c r="D10" s="5"/>
      <c r="G10" s="16" t="s">
        <v>10</v>
      </c>
      <c r="H10" s="16"/>
      <c r="I10" s="16"/>
      <c r="J10" s="16"/>
      <c r="K10" s="16"/>
      <c r="L10" s="16"/>
      <c r="M10" s="16"/>
      <c r="N10" s="16"/>
      <c r="O10" s="16"/>
      <c r="P10" s="16"/>
    </row>
    <row r="11" customFormat="false" ht="13.8" hidden="false" customHeight="false" outlineLevel="0" collapsed="false">
      <c r="G11" s="17" t="n">
        <v>1</v>
      </c>
      <c r="H11" s="17" t="n">
        <v>2</v>
      </c>
      <c r="I11" s="17" t="n">
        <v>3</v>
      </c>
      <c r="J11" s="17" t="n">
        <v>4</v>
      </c>
      <c r="K11" s="17" t="n">
        <v>5</v>
      </c>
      <c r="L11" s="17" t="n">
        <v>6</v>
      </c>
      <c r="M11" s="17" t="n">
        <v>7</v>
      </c>
      <c r="N11" s="17" t="n">
        <v>8</v>
      </c>
      <c r="O11" s="17" t="n">
        <v>9</v>
      </c>
      <c r="P11" s="17" t="n">
        <v>10</v>
      </c>
    </row>
    <row r="12" customFormat="false" ht="13.8" hidden="false" customHeight="false" outlineLevel="0" collapsed="false">
      <c r="E12" s="18" t="s">
        <v>11</v>
      </c>
      <c r="F12" s="19" t="n">
        <v>1</v>
      </c>
      <c r="G12" s="20" t="str">
        <f aca="false">IF(COUNTIFS(Auswertebogen!A119:A1575,"1",Auswertebogen!B119:B1575,"1")=0,"",COUNTIFS(Auswertebogen!A119:A1575,"1",Auswertebogen!B119:B1575,"1"))</f>
        <v/>
      </c>
      <c r="H12" s="21" t="str">
        <f aca="false">IF(COUNTIFS(Auswertebogen!A119:A1534,"1",Auswertebogen!B119:B1534,"2")=0,"",COUNTIFS(Auswertebogen!A119:A1534,"1",Auswertebogen!B119:B1534,"2"))</f>
        <v/>
      </c>
      <c r="I12" s="21" t="n">
        <f aca="false">IF(COUNTIFS(Auswertebogen!A119:A1534,"1",Auswertebogen!B119:B1534,"3")=0,"",COUNTIFS(Auswertebogen!A119:A1534,"1",Auswertebogen!B119:B1534,"3"))</f>
        <v>1</v>
      </c>
      <c r="J12" s="21" t="n">
        <f aca="false">IF(COUNTIFS(Auswertebogen!A119:A1534,"1",Auswertebogen!B119:B1534,"4")=0,"",COUNTIFS(Auswertebogen!A119:A1534,"1",Auswertebogen!B119:B1534,"4"))</f>
        <v>8</v>
      </c>
      <c r="K12" s="21" t="str">
        <f aca="false">IF(COUNTIFS(Auswertebogen!A119:A1534,"1",Auswertebogen!B119:B1534,"5")=0,"",COUNTIFS(Auswertebogen!A119:A1534,"1",Auswertebogen!B119:B1534,"5"))</f>
        <v/>
      </c>
      <c r="L12" s="21" t="str">
        <f aca="false">IF(COUNTIFS(Auswertebogen!A119:A1534,"1",Auswertebogen!B119:B1534,"6")=0,"",COUNTIFS(Auswertebogen!A119:A1534,"1",Auswertebogen!B119:B1534,"6"))</f>
        <v/>
      </c>
      <c r="M12" s="21" t="str">
        <f aca="false">IF(COUNTIFS(Auswertebogen!A119:A1534,"1",Auswertebogen!B119:B1534,"7")=0,"",COUNTIFS(Auswertebogen!A119:A1534,"1",Auswertebogen!B119:B1534,"7"))</f>
        <v/>
      </c>
      <c r="N12" s="21" t="n">
        <f aca="false">IF(COUNTIFS(Auswertebogen!A119:A1534,"1",Auswertebogen!B119:B1534,"8")=0,"",COUNTIFS(Auswertebogen!A119:A1534,"1",Auswertebogen!B119:B1534,"8"))</f>
        <v>1</v>
      </c>
      <c r="O12" s="21" t="n">
        <f aca="false">IF(COUNTIFS(Auswertebogen!A119:A1534,"1",Auswertebogen!B119:B1534,"9")=0,"",COUNTIFS(Auswertebogen!A119:A1534,"1",Auswertebogen!B119:B1534,"9"))</f>
        <v>1</v>
      </c>
      <c r="P12" s="36" t="str">
        <f aca="false">IF(COUNTIFS(Auswertebogen!A119:A1534,"1",Auswertebogen!B119:B1534,"10")=0,"",COUNTIFS(Auswertebogen!A119:A1534,"1",Auswertebogen!B119:B1534,"10"))</f>
        <v/>
      </c>
      <c r="Q12" s="0" t="n">
        <f aca="false">SUM(G12:P12)</f>
        <v>11</v>
      </c>
    </row>
    <row r="13" customFormat="false" ht="13.8" hidden="false" customHeight="false" outlineLevel="0" collapsed="false">
      <c r="E13" s="18"/>
      <c r="F13" s="19" t="n">
        <v>2</v>
      </c>
      <c r="G13" s="23" t="n">
        <f aca="false">IF(COUNTIFS(Auswertebogen!A119:A1576,"2",Auswertebogen!B119:B1576,"1")=0,"",COUNTIFS(Auswertebogen!A119:A1576,"2",Auswertebogen!B119:B1576,"1"))</f>
        <v>17</v>
      </c>
      <c r="H13" s="24" t="n">
        <f aca="false">IF(COUNTIFS(Auswertebogen!A119:A1535,"2",Auswertebogen!B119:B1535,"2")=0,"",COUNTIFS(Auswertebogen!A119:A1535,"2",Auswertebogen!B119:B1535,"2"))</f>
        <v>5</v>
      </c>
      <c r="I13" s="24" t="n">
        <f aca="false">IF(COUNTIFS(Auswertebogen!A119:A1534,"2",Auswertebogen!B119:B1534,"3")=0,"",COUNTIFS(Auswertebogen!A119:A1534,"2",Auswertebogen!B119:B1534,"3"))</f>
        <v>13</v>
      </c>
      <c r="J13" s="24" t="n">
        <f aca="false">IF(COUNTIFS(Auswertebogen!A119:A1534,"2",Auswertebogen!B119:B1534,"4")=0,"",COUNTIFS(Auswertebogen!A119:A1534,"2",Auswertebogen!B119:B1534,"4"))</f>
        <v>27</v>
      </c>
      <c r="K13" s="24" t="str">
        <f aca="false">IF(COUNTIFS(Auswertebogen!A119:A1534,"2",Auswertebogen!B119:B1534,"5")=0,"",COUNTIFS(Auswertebogen!A119:A1534,"2",Auswertebogen!B119:B1534,"5"))</f>
        <v/>
      </c>
      <c r="L13" s="24" t="str">
        <f aca="false">IF(COUNTIFS(Auswertebogen!A119:A1534,"2",Auswertebogen!B119:B1534,"6")=0,"",COUNTIFS(Auswertebogen!A119:A1534,"2",Auswertebogen!B119:B1534,"6"))</f>
        <v/>
      </c>
      <c r="M13" s="24" t="str">
        <f aca="false">IF(COUNTIFS(Auswertebogen!A119:A1534,"2",Auswertebogen!B119:B1534,"7")=0,"",COUNTIFS(Auswertebogen!A119:A1534,"2",Auswertebogen!B119:B1534,"7"))</f>
        <v/>
      </c>
      <c r="N13" s="24" t="str">
        <f aca="false">IF(COUNTIFS(Auswertebogen!A119:A1534,"2",Auswertebogen!B119:B1534,"8")=0,"",COUNTIFS(Auswertebogen!A119:A1534,"2",Auswertebogen!B119:B1534,"8"))</f>
        <v/>
      </c>
      <c r="O13" s="24" t="str">
        <f aca="false">IF(COUNTIFS(Auswertebogen!A119:A1534,"2",Auswertebogen!B119:B1534,"9")=0,"",COUNTIFS(Auswertebogen!A119:A1534,"2",Auswertebogen!B119:B1534,"9"))</f>
        <v/>
      </c>
      <c r="P13" s="37" t="str">
        <f aca="false">IF(COUNTIFS(Auswertebogen!A119:A1534,"2",Auswertebogen!B119:B1534,"10")=0,"",COUNTIFS(Auswertebogen!A119:A1534,"2",Auswertebogen!B119:B1534,"10"))</f>
        <v/>
      </c>
      <c r="Q13" s="0" t="n">
        <f aca="false">SUM(G13:P13)</f>
        <v>62</v>
      </c>
    </row>
    <row r="14" customFormat="false" ht="13.8" hidden="false" customHeight="false" outlineLevel="0" collapsed="false">
      <c r="E14" s="18"/>
      <c r="F14" s="19" t="n">
        <v>3</v>
      </c>
      <c r="G14" s="23" t="n">
        <f aca="false">IF(COUNTIFS(Auswertebogen!A119:A1577,"3",Auswertebogen!B119:B1577,"1")=0,"",COUNTIFS(Auswertebogen!A119:A1577,"3",Auswertebogen!B119:B1577,"1"))</f>
        <v>1</v>
      </c>
      <c r="H14" s="24" t="str">
        <f aca="false">IF(COUNTIFS(Auswertebogen!A119:A1536,"3",Auswertebogen!B119:B1536,"2")=0,"",COUNTIFS(Auswertebogen!A119:A1536,"3",Auswertebogen!B119:B1536,"2"))</f>
        <v/>
      </c>
      <c r="I14" s="24" t="str">
        <f aca="false">IF(COUNTIFS(Auswertebogen!A119:A1534,"3",Auswertebogen!B119:B1534,"3")=0,"",COUNTIFS(Auswertebogen!A119:A1534,"3",Auswertebogen!B119:B1534,"3"))</f>
        <v/>
      </c>
      <c r="J14" s="24" t="n">
        <f aca="false">IF(COUNTIFS(Auswertebogen!A119:A1534,"3",Auswertebogen!B119:B1534,"4")=0,"",COUNTIFS(Auswertebogen!A119:A1534,"3",Auswertebogen!B119:B1534,"4"))</f>
        <v>1</v>
      </c>
      <c r="K14" s="24" t="str">
        <f aca="false">IF(COUNTIFS(Auswertebogen!A119:A1534,"3",Auswertebogen!B119:B1534,"5")=0,"",COUNTIFS(Auswertebogen!A119:A1534,"3",Auswertebogen!B119:B1534,"5"))</f>
        <v/>
      </c>
      <c r="L14" s="24" t="n">
        <f aca="false">IF(COUNTIFS(Auswertebogen!A119:A1534,"3",Auswertebogen!B119:B1534,"6")=0,"",COUNTIFS(Auswertebogen!A119:A1534,"3",Auswertebogen!B119:B1534,"6"))</f>
        <v>1</v>
      </c>
      <c r="M14" s="24" t="n">
        <f aca="false">IF(COUNTIFS(Auswertebogen!A119:A1534,"3",Auswertebogen!B119:B1534,"7")=0,"",COUNTIFS(Auswertebogen!A119:A1534,"3",Auswertebogen!B119:B1534,"7"))</f>
        <v>10</v>
      </c>
      <c r="N14" s="24" t="str">
        <f aca="false">IF(COUNTIFS(Auswertebogen!A119:A1534,"3",Auswertebogen!B119:B1534,"8")=0,"",COUNTIFS(Auswertebogen!A119:A1534,"3",Auswertebogen!B119:B1534,"8"))</f>
        <v/>
      </c>
      <c r="O14" s="24" t="str">
        <f aca="false">IF(COUNTIFS(Auswertebogen!A119:A1534,"3",Auswertebogen!B119:B1534,"9")=0,"",COUNTIFS(Auswertebogen!A119:A1534,"3",Auswertebogen!B119:B1534,"9"))</f>
        <v/>
      </c>
      <c r="P14" s="37" t="str">
        <f aca="false">IF(COUNTIFS(Auswertebogen!A119:A1534,"3",Auswertebogen!B119:B1534,"10")=0,"",COUNTIFS(Auswertebogen!A119:A1534,"3",Auswertebogen!B119:B1534,"10"))</f>
        <v/>
      </c>
      <c r="Q14" s="0" t="n">
        <f aca="false">SUM(G14:P14)</f>
        <v>13</v>
      </c>
    </row>
    <row r="15" customFormat="false" ht="13.8" hidden="false" customHeight="false" outlineLevel="0" collapsed="false">
      <c r="E15" s="18"/>
      <c r="F15" s="19" t="n">
        <v>4</v>
      </c>
      <c r="G15" s="23" t="n">
        <f aca="false">IF(COUNTIFS(Auswertebogen!A119:A1578,"4",Auswertebogen!B119:B1578,"1")=0,"",COUNTIFS(Auswertebogen!A119:A1578,"4",Auswertebogen!B119:B1578,"1"))</f>
        <v>1</v>
      </c>
      <c r="H15" s="24" t="n">
        <f aca="false">IF(COUNTIFS(Auswertebogen!A119:A1537,"4",Auswertebogen!B119:B1537,"2")=0,"",COUNTIFS(Auswertebogen!A119:A1537,"4",Auswertebogen!B119:B1537,"2"))</f>
        <v>1</v>
      </c>
      <c r="I15" s="24" t="n">
        <f aca="false">IF(COUNTIFS(Auswertebogen!A119:A1534,"4",Auswertebogen!B119:B1534,"3")=0,"",COUNTIFS(Auswertebogen!A119:A1534,"4",Auswertebogen!B119:B1534,"3"))</f>
        <v>1</v>
      </c>
      <c r="J15" s="24" t="n">
        <f aca="false">IF(COUNTIFS(Auswertebogen!A119:A1534,"4",Auswertebogen!B119:B1534,"4")=0,"",COUNTIFS(Auswertebogen!A119:A1534,"4",Auswertebogen!B119:B1534,"4"))</f>
        <v>18</v>
      </c>
      <c r="K15" s="24" t="str">
        <f aca="false">IF(COUNTIFS(Auswertebogen!A119:A1534,"4",Auswertebogen!B119:B1534,"5")=0,"",COUNTIFS(Auswertebogen!A119:A1534,"4",Auswertebogen!B119:B1534,"5"))</f>
        <v/>
      </c>
      <c r="L15" s="24" t="str">
        <f aca="false">IF(COUNTIFS(Auswertebogen!A119:A1534,"4",Auswertebogen!B119:B1534,"6")=0,"",COUNTIFS(Auswertebogen!A119:A1534,"4",Auswertebogen!B119:B1534,"6"))</f>
        <v/>
      </c>
      <c r="M15" s="24" t="str">
        <f aca="false">IF(COUNTIFS(Auswertebogen!A119:A1534,"4",Auswertebogen!B119:B1534,"7")=0,"",COUNTIFS(Auswertebogen!A119:A1534,"4",Auswertebogen!B119:B1534,"7"))</f>
        <v/>
      </c>
      <c r="N15" s="24" t="n">
        <f aca="false">IF(COUNTIFS(Auswertebogen!A119:A1534,"4",Auswertebogen!B119:B1534,"8")=0,"",COUNTIFS(Auswertebogen!A119:A1534,"4",Auswertebogen!B119:B1534,"8"))</f>
        <v>1</v>
      </c>
      <c r="O15" s="24" t="n">
        <f aca="false">IF(COUNTIFS(Auswertebogen!A119:A1534,"4",Auswertebogen!B119:B1534,"9")=0,"",COUNTIFS(Auswertebogen!A119:A1534,"4",Auswertebogen!B119:B1534,"9"))</f>
        <v>4</v>
      </c>
      <c r="P15" s="37" t="str">
        <f aca="false">IF(COUNTIFS(Auswertebogen!A119:A1534,"4",Auswertebogen!B119:B1534,"10")=0,"",COUNTIFS(Auswertebogen!A119:A1534,"4",Auswertebogen!B119:B1534,"10"))</f>
        <v/>
      </c>
      <c r="Q15" s="0" t="n">
        <f aca="false">SUM(G15:P15)</f>
        <v>26</v>
      </c>
    </row>
    <row r="16" customFormat="false" ht="13.8" hidden="false" customHeight="false" outlineLevel="0" collapsed="false">
      <c r="E16" s="18"/>
      <c r="F16" s="19" t="n">
        <v>5</v>
      </c>
      <c r="G16" s="38" t="n">
        <f aca="false">IF(COUNTIFS(Auswertebogen!A119:A1579,"5",Auswertebogen!B119:B1579,"1")=0,"",COUNTIFS(Auswertebogen!A119:A1579,"5",Auswertebogen!B119:B1579,"1"))</f>
        <v>4</v>
      </c>
      <c r="H16" s="39" t="n">
        <f aca="false">IF(COUNTIFS(Auswertebogen!A119:A1538,"5",Auswertebogen!B119:B1538,"2")=0,"",COUNTIFS(Auswertebogen!A119:A1538,"5",Auswertebogen!B119:B1538,"2"))</f>
        <v>2</v>
      </c>
      <c r="I16" s="39" t="str">
        <f aca="false">IF(COUNTIFS(Auswertebogen!A119:A1534,"5",Auswertebogen!B119:B1534,"3")=0,"",COUNTIFS(Auswertebogen!A119:A1534,"5",Auswertebogen!B119:B1534,"3"))</f>
        <v/>
      </c>
      <c r="J16" s="39" t="n">
        <f aca="false">IF(COUNTIFS(Auswertebogen!A119:A1534,"5",Auswertebogen!B119:B1534,"4")=0,"",COUNTIFS(Auswertebogen!A119:A1534,"5",Auswertebogen!B119:B1534,"4"))</f>
        <v>5</v>
      </c>
      <c r="K16" s="39" t="str">
        <f aca="false">IF(COUNTIFS(Auswertebogen!A119:A1534,"5",Auswertebogen!B119:B1534,"5")=0,"",COUNTIFS(Auswertebogen!A119:A1534,"5",Auswertebogen!B119:B1534,"5"))</f>
        <v/>
      </c>
      <c r="L16" s="39" t="str">
        <f aca="false">IF(COUNTIFS(Auswertebogen!A119:A1534,"5",Auswertebogen!B119:B1534,"6")=0,"",COUNTIFS(Auswertebogen!A119:A1534,"5",Auswertebogen!B119:B1534,"6"))</f>
        <v/>
      </c>
      <c r="M16" s="39" t="str">
        <f aca="false">IF(COUNTIFS(Auswertebogen!A119:A1534,"5",Auswertebogen!B119:B1534,"7")=0,"",COUNTIFS(Auswertebogen!A119:A1534,"5",Auswertebogen!B119:B1534,"7"))</f>
        <v/>
      </c>
      <c r="N16" s="39" t="n">
        <f aca="false">IF(COUNTIFS(Auswertebogen!A119:A1534,"5",Auswertebogen!B119:B1534,"8")=0,"",COUNTIFS(Auswertebogen!A119:A1534,"5",Auswertebogen!B119:B1534,"8"))</f>
        <v>1</v>
      </c>
      <c r="O16" s="39" t="str">
        <f aca="false">IF(COUNTIFS(Auswertebogen!A119:A1534,"5",Auswertebogen!B119:B1534,"9")=0,"",COUNTIFS(Auswertebogen!A119:A1534,"5",Auswertebogen!B119:B1534,"9"))</f>
        <v/>
      </c>
      <c r="P16" s="40" t="str">
        <f aca="false">IF(COUNTIFS(Auswertebogen!A119:A1534,"5",Auswertebogen!B119:B1534,"10")=0,"",COUNTIFS(Auswertebogen!A119:A1534,"5",Auswertebogen!B119:B1534,"10"))</f>
        <v/>
      </c>
      <c r="Q16" s="0" t="n">
        <f aca="false">SUM(G16:P16)</f>
        <v>12</v>
      </c>
    </row>
    <row r="17" customFormat="false" ht="13.8" hidden="false" customHeight="false" outlineLevel="0" collapsed="false">
      <c r="E17" s="29"/>
      <c r="G17" s="0" t="n">
        <f aca="false">SUM(G12:G16)</f>
        <v>23</v>
      </c>
      <c r="H17" s="0" t="n">
        <f aca="false">SUM(H12:H16)</f>
        <v>8</v>
      </c>
      <c r="I17" s="0" t="n">
        <f aca="false">SUM(I12:I16)</f>
        <v>15</v>
      </c>
      <c r="J17" s="0" t="n">
        <f aca="false">SUM(J12:J16)</f>
        <v>59</v>
      </c>
      <c r="K17" s="0" t="n">
        <f aca="false">SUM(K12:K16)</f>
        <v>0</v>
      </c>
      <c r="L17" s="0" t="n">
        <f aca="false">SUM(L12:L16)</f>
        <v>1</v>
      </c>
      <c r="M17" s="0" t="n">
        <f aca="false">SUM(M12:M16)</f>
        <v>10</v>
      </c>
      <c r="N17" s="0" t="n">
        <f aca="false">SUM(N12:N16)</f>
        <v>3</v>
      </c>
      <c r="O17" s="0" t="n">
        <f aca="false">SUM(O12:O16)</f>
        <v>5</v>
      </c>
      <c r="P17" s="0" t="n">
        <f aca="false">SUM(P12:P16)</f>
        <v>0</v>
      </c>
    </row>
    <row r="18" customFormat="false" ht="13.8" hidden="false" customHeight="false" outlineLevel="0" collapsed="false">
      <c r="G18" s="16" t="s">
        <v>10</v>
      </c>
      <c r="H18" s="16"/>
      <c r="I18" s="16"/>
      <c r="J18" s="16"/>
      <c r="K18" s="16"/>
      <c r="L18" s="16"/>
      <c r="M18" s="16"/>
      <c r="N18" s="16"/>
      <c r="O18" s="16"/>
      <c r="P18" s="16"/>
    </row>
    <row r="19" customFormat="false" ht="13.8" hidden="false" customHeight="false" outlineLevel="0" collapsed="false">
      <c r="G19" s="17" t="n">
        <v>1</v>
      </c>
      <c r="H19" s="17" t="n">
        <v>2</v>
      </c>
      <c r="I19" s="17" t="n">
        <v>3</v>
      </c>
      <c r="J19" s="17" t="n">
        <v>4</v>
      </c>
      <c r="K19" s="17" t="n">
        <v>5</v>
      </c>
      <c r="L19" s="17" t="n">
        <v>6</v>
      </c>
      <c r="M19" s="17" t="n">
        <v>7</v>
      </c>
      <c r="N19" s="17" t="n">
        <v>8</v>
      </c>
      <c r="O19" s="17" t="n">
        <v>9</v>
      </c>
      <c r="P19" s="17" t="n">
        <v>10</v>
      </c>
    </row>
    <row r="20" customFormat="false" ht="13.8" hidden="false" customHeight="false" outlineLevel="0" collapsed="false">
      <c r="E20" s="18" t="s">
        <v>2</v>
      </c>
      <c r="F20" s="19" t="n">
        <v>0</v>
      </c>
      <c r="G20" s="20" t="n">
        <f aca="false">IF(COUNTIFS(Auswertebogen!B119:B1534,"1",Auswertebogen!C119:C1534,"0")=0,"",COUNTIFS(Auswertebogen!B119:B1534,"1",Auswertebogen!C119:C1534,"0"))</f>
        <v>8</v>
      </c>
      <c r="H20" s="21" t="n">
        <f aca="false">IF(COUNTIFS(Auswertebogen!B119:B1534,"2",Auswertebogen!C119:C1534,"0")=0,"",COUNTIFS(Auswertebogen!B119:B1534,"2",Auswertebogen!C119:C1534,"0"))</f>
        <v>2</v>
      </c>
      <c r="I20" s="21" t="n">
        <f aca="false">IF(COUNTIFS(Auswertebogen!B119:B1534,"3",Auswertebogen!C119:C1534,"0")=0,"",COUNTIFS(Auswertebogen!B119:B1534,"3",Auswertebogen!C119:C1534,"0"))</f>
        <v>4</v>
      </c>
      <c r="J20" s="21" t="n">
        <f aca="false">IF(COUNTIFS(Auswertebogen!B119:B1534,"4",Auswertebogen!C119:C1534,"0")=0,"",COUNTIFS(Auswertebogen!B119:B1534,"4",Auswertebogen!C119:C1534,"0"))</f>
        <v>29</v>
      </c>
      <c r="K20" s="21" t="str">
        <f aca="false">IF(COUNTIFS(Auswertebogen!B119:B1534,"5",Auswertebogen!C119:C1534,"0")=0,"",COUNTIFS(Auswertebogen!B119:B1534,"5",Auswertebogen!C119:C1534,"0"))</f>
        <v/>
      </c>
      <c r="L20" s="21" t="str">
        <f aca="false">IF(COUNTIFS(Auswertebogen!B119:B1534,"6",Auswertebogen!C119:C1534,"0")=0,"",COUNTIFS(Auswertebogen!B119:B1534,"6",Auswertebogen!C119:C1534,"0"))</f>
        <v/>
      </c>
      <c r="M20" s="21" t="n">
        <f aca="false">IF(COUNTIFS(Auswertebogen!B119:B1534,"7",Auswertebogen!C119:C1534,"0")=0,"",COUNTIFS(Auswertebogen!B119:B1534,"7",Auswertebogen!C119:C1534,"0"))</f>
        <v>7</v>
      </c>
      <c r="N20" s="21" t="n">
        <f aca="false">IF(COUNTIFS(Auswertebogen!B119:B1534,"8",Auswertebogen!C119:C1534,"0")=0,"",COUNTIFS(Auswertebogen!B119:B1534,"8",Auswertebogen!C119:C1534,"0"))</f>
        <v>2</v>
      </c>
      <c r="O20" s="21" t="n">
        <f aca="false">IF(COUNTIFS(Auswertebogen!B119:B1534,"9",Auswertebogen!C119:C1534,"0")=0,"",COUNTIFS(Auswertebogen!B119:B1534,"9",Auswertebogen!C119:C1534,"0"))</f>
        <v>1</v>
      </c>
      <c r="P20" s="41" t="str">
        <f aca="false">IF(COUNTIFS(Auswertebogen!B119:B1534,"10",Auswertebogen!C119:C1534,"0")=0,"",COUNTIFS(Auswertebogen!B119:B1534,"10",Auswertebogen!C119:C1534,"0"))</f>
        <v/>
      </c>
      <c r="Q20" s="0" t="n">
        <f aca="false">SUM(G20:P20)</f>
        <v>53</v>
      </c>
    </row>
    <row r="21" customFormat="false" ht="13.8" hidden="false" customHeight="false" outlineLevel="0" collapsed="false">
      <c r="E21" s="18"/>
      <c r="F21" s="19" t="n">
        <v>3</v>
      </c>
      <c r="G21" s="23" t="n">
        <f aca="false">IF(COUNTIFS(Auswertebogen!B119:B1534,"1",Auswertebogen!C119:C1534,"3")=0,"",COUNTIFS(Auswertebogen!B119:B1534,"1",Auswertebogen!C119:C1534,"3"))</f>
        <v>12</v>
      </c>
      <c r="H21" s="24" t="n">
        <f aca="false">IF(COUNTIFS(Auswertebogen!B119:B1534,"2",Auswertebogen!C119:C1534,"3")=0,"",COUNTIFS(Auswertebogen!B119:B1534,"2",Auswertebogen!C119:C1534,"3"))</f>
        <v>5</v>
      </c>
      <c r="I21" s="24" t="n">
        <f aca="false">IF(COUNTIFS(Auswertebogen!B119:B1534,"3",Auswertebogen!C119:C1534,"3")=0,"",COUNTIFS(Auswertebogen!B119:B1534,"3",Auswertebogen!C119:C1534,"3"))</f>
        <v>11</v>
      </c>
      <c r="J21" s="24" t="n">
        <f aca="false">IF(COUNTIFS(Auswertebogen!B119:B1534,"4",Auswertebogen!C119:C1534,"3")=0,"",COUNTIFS(Auswertebogen!B119:B1534,"4",Auswertebogen!C119:C1534,"3"))</f>
        <v>28</v>
      </c>
      <c r="K21" s="24" t="str">
        <f aca="false">IF(COUNTIFS(Auswertebogen!B119:B1534,"5",Auswertebogen!C119:C1534,"3")=0,"",COUNTIFS(Auswertebogen!B119:B1534,"5",Auswertebogen!C119:C1534,"3"))</f>
        <v/>
      </c>
      <c r="L21" s="24" t="n">
        <f aca="false">IF(COUNTIFS(Auswertebogen!B119:B1534,"6",Auswertebogen!C119:C1534,"3")=0,"",COUNTIFS(Auswertebogen!B119:B1534,"6",Auswertebogen!C119:C1534,"3"))</f>
        <v>1</v>
      </c>
      <c r="M21" s="24" t="n">
        <f aca="false">IF(COUNTIFS(Auswertebogen!B119:B1534,"7",Auswertebogen!C119:C1534,"3")=0,"",COUNTIFS(Auswertebogen!B119:B1534,"7",Auswertebogen!C119:C1534,"3"))</f>
        <v>3</v>
      </c>
      <c r="N21" s="24" t="n">
        <f aca="false">IF(COUNTIFS(Auswertebogen!B119:B1534,"8",Auswertebogen!C119:C1534,"3")=0,"",COUNTIFS(Auswertebogen!B119:B1534,"8",Auswertebogen!C119:C1534,"3"))</f>
        <v>1</v>
      </c>
      <c r="O21" s="24" t="n">
        <f aca="false">IF(COUNTIFS(Auswertebogen!B119:B1534,"9",Auswertebogen!C119:C1534,"3")=0,"",COUNTIFS(Auswertebogen!B119:B1534,"9",Auswertebogen!C119:C1534,"3"))</f>
        <v>3</v>
      </c>
      <c r="P21" s="42" t="str">
        <f aca="false">IF(COUNTIFS(Auswertebogen!B119:B1534,"10",Auswertebogen!C119:C1534,"3")=0,"",COUNTIFS(Auswertebogen!B119:B1534,"10",Auswertebogen!C119:C1534,"3"))</f>
        <v/>
      </c>
      <c r="Q21" s="0" t="n">
        <f aca="false">SUM(G21:P21)</f>
        <v>64</v>
      </c>
    </row>
    <row r="22" customFormat="false" ht="13.8" hidden="false" customHeight="false" outlineLevel="0" collapsed="false">
      <c r="E22" s="18"/>
      <c r="F22" s="19" t="n">
        <v>5</v>
      </c>
      <c r="G22" s="43" t="n">
        <f aca="false">IF(COUNTIFS(Auswertebogen!B119:B1534,"1",Auswertebogen!C119:C1534,"5")=0,"",COUNTIFS(Auswertebogen!B119:B1534,"1",Auswertebogen!C119:C1534,"5"))</f>
        <v>3</v>
      </c>
      <c r="H22" s="44" t="n">
        <f aca="false">IF(COUNTIFS(Auswertebogen!B119:B1534,"2",Auswertebogen!C119:C1534,"5")=0,"",COUNTIFS(Auswertebogen!B119:B1534,"2",Auswertebogen!C119:C1534,"5"))</f>
        <v>1</v>
      </c>
      <c r="I22" s="44" t="str">
        <f aca="false">IF(COUNTIFS(Auswertebogen!B119:B1534,"3",Auswertebogen!C119:C1534,"5")=0,"",COUNTIFS(Auswertebogen!B119:B1534,"3",Auswertebogen!C119:C1534,"5"))</f>
        <v/>
      </c>
      <c r="J22" s="44" t="n">
        <f aca="false">IF(COUNTIFS(Auswertebogen!B119:B1534,"4",Auswertebogen!C119:C1534,"5")=0,"",COUNTIFS(Auswertebogen!B119:B1534,"4",Auswertebogen!C119:C1534,"5"))</f>
        <v>1</v>
      </c>
      <c r="K22" s="44" t="str">
        <f aca="false">IF(COUNTIFS(Auswertebogen!B119:B1534,"5",Auswertebogen!C119:C1534,"5")=0,"",COUNTIFS(Auswertebogen!B119:B1534,"5",Auswertebogen!C119:C1534,"5"))</f>
        <v/>
      </c>
      <c r="L22" s="44" t="str">
        <f aca="false">IF(COUNTIFS(Auswertebogen!B119:B1534,"6",Auswertebogen!C119:C1534,"5")=0,"",COUNTIFS(Auswertebogen!B119:B1534,"6",Auswertebogen!C119:C1534,"5"))</f>
        <v/>
      </c>
      <c r="M22" s="44" t="str">
        <f aca="false">IF(COUNTIFS(Auswertebogen!B119:B1534,"7",Auswertebogen!C119:C1534,"5")=0,"",COUNTIFS(Auswertebogen!B119:B1534,"7",Auswertebogen!C119:C1534,"5"))</f>
        <v/>
      </c>
      <c r="N22" s="44" t="str">
        <f aca="false">IF(COUNTIFS(Auswertebogen!B119:B1534,"8",Auswertebogen!C119:C1534,"5")=0,"",COUNTIFS(Auswertebogen!B119:B1534,"8",Auswertebogen!C119:C1534,"5"))</f>
        <v/>
      </c>
      <c r="O22" s="44" t="str">
        <f aca="false">IF(COUNTIFS(Auswertebogen!B119:B1534,"9",$C$123:$C$1538,"5")=0,"",COUNTIFS(Auswertebogen!B119:B1534,"9",$C$123:$C$1538,"5"))</f>
        <v/>
      </c>
      <c r="P22" s="45" t="str">
        <f aca="false">IF(COUNTIFS(Auswertebogen!B119:B1534,"10",$C$123:$C$1538,"5")=0,"",COUNTIFS(Auswertebogen!B119:B1534,"10",$C$123:$C$1538,"5"))</f>
        <v/>
      </c>
      <c r="Q22" s="0" t="n">
        <f aca="false">SUM(G22:P22)</f>
        <v>5</v>
      </c>
    </row>
    <row r="23" customFormat="false" ht="13.8" hidden="false" customHeight="false" outlineLevel="0" collapsed="false">
      <c r="E23" s="30"/>
      <c r="F23" s="24"/>
      <c r="G23" s="0" t="n">
        <f aca="false">SUM(G20:G22)</f>
        <v>23</v>
      </c>
      <c r="H23" s="0" t="n">
        <f aca="false">SUM(H20:H22)</f>
        <v>8</v>
      </c>
      <c r="I23" s="0" t="n">
        <f aca="false">SUM(I20:I22)</f>
        <v>15</v>
      </c>
      <c r="J23" s="0" t="n">
        <f aca="false">SUM(J20:J22)</f>
        <v>58</v>
      </c>
      <c r="K23" s="0" t="n">
        <f aca="false">SUM(K20:K22)</f>
        <v>0</v>
      </c>
      <c r="L23" s="0" t="n">
        <f aca="false">SUM(L20:L22)</f>
        <v>1</v>
      </c>
      <c r="M23" s="0" t="n">
        <f aca="false">SUM(M20:M22)</f>
        <v>10</v>
      </c>
      <c r="N23" s="0" t="n">
        <f aca="false">SUM(N20:N22)</f>
        <v>3</v>
      </c>
      <c r="O23" s="0" t="n">
        <f aca="false">SUM(O20:O22)</f>
        <v>4</v>
      </c>
      <c r="P23" s="0" t="n">
        <f aca="false">SUM(P20:P22)</f>
        <v>0</v>
      </c>
    </row>
    <row r="24" customFormat="false" ht="13.8" hidden="false" customHeight="false" outlineLevel="0" collapsed="false">
      <c r="E24" s="30"/>
      <c r="F24" s="24"/>
      <c r="G24" s="16" t="s">
        <v>10</v>
      </c>
      <c r="H24" s="16"/>
      <c r="I24" s="16"/>
      <c r="J24" s="16"/>
      <c r="K24" s="16"/>
      <c r="L24" s="16"/>
      <c r="M24" s="16"/>
      <c r="N24" s="16"/>
      <c r="O24" s="16"/>
      <c r="P24" s="16"/>
    </row>
    <row r="25" customFormat="false" ht="13.8" hidden="false" customHeight="false" outlineLevel="0" collapsed="false">
      <c r="F25" s="24"/>
      <c r="G25" s="0" t="n">
        <v>1</v>
      </c>
      <c r="H25" s="0" t="n">
        <v>2</v>
      </c>
      <c r="I25" s="0" t="n">
        <v>3</v>
      </c>
      <c r="J25" s="0" t="n">
        <v>4</v>
      </c>
      <c r="K25" s="0" t="n">
        <v>5</v>
      </c>
      <c r="L25" s="0" t="n">
        <v>6</v>
      </c>
      <c r="M25" s="0" t="n">
        <v>7</v>
      </c>
      <c r="N25" s="0" t="n">
        <v>8</v>
      </c>
      <c r="O25" s="0" t="n">
        <v>9</v>
      </c>
      <c r="P25" s="0" t="n">
        <v>10</v>
      </c>
    </row>
    <row r="26" customFormat="false" ht="13.8" hidden="false" customHeight="false" outlineLevel="0" collapsed="false">
      <c r="E26" s="18" t="s">
        <v>12</v>
      </c>
      <c r="F26" s="24" t="n">
        <v>1</v>
      </c>
      <c r="G26" s="20" t="n">
        <f aca="false">IF(COUNTIFS(Auswertebogen!B119:B1534,"1",Auswertebogen!E119:E1534,"1")=0,"",COUNTIFS(Auswertebogen!B119:B1534,"1",Auswertebogen!E119:E1534,"1"))</f>
        <v>7</v>
      </c>
      <c r="H26" s="21" t="n">
        <f aca="false">IF(COUNTIFS(Auswertebogen!B119:B1534,"2",Auswertebogen!E119:E1534,"1")=0,"",COUNTIFS(Auswertebogen!B119:B1534,"2",Auswertebogen!E119:E1534,"1"))</f>
        <v>1</v>
      </c>
      <c r="I26" s="21" t="n">
        <f aca="false">IF(COUNTIFS(Auswertebogen!B119:B1534,"3",Auswertebogen!E119:E1534,"1")=0,"",COUNTIFS(Auswertebogen!B119:B1534,"3",Auswertebogen!E119:E1534,"1"))</f>
        <v>3</v>
      </c>
      <c r="J26" s="21" t="n">
        <f aca="false">IF(COUNTIFS(Auswertebogen!B119:B1534,"4",Auswertebogen!E119:E1534,"1")=0,"",COUNTIFS(Auswertebogen!B119:B1534,"4",Auswertebogen!E119:E1534,"1"))</f>
        <v>16</v>
      </c>
      <c r="K26" s="21" t="str">
        <f aca="false">IF(COUNTIFS(Auswertebogen!B119:B1534,"5",Auswertebogen!E119:E1534,"1")=0,"",COUNTIFS(Auswertebogen!B119:B1534,"5",Auswertebogen!E119:E1534,"1"))</f>
        <v/>
      </c>
      <c r="L26" s="21" t="str">
        <f aca="false">IF(COUNTIFS(Auswertebogen!B119:B1534,"6",Auswertebogen!E119:E1534,"1")=0,"",COUNTIFS(Auswertebogen!B119:B1534,"6",Auswertebogen!E119:E1534,"1"))</f>
        <v/>
      </c>
      <c r="M26" s="21" t="n">
        <f aca="false">IF(COUNTIFS(Auswertebogen!B119:B1534,"7",Auswertebogen!E119:E1534,"1")=0,"",COUNTIFS(Auswertebogen!B119:B1534,"7",Auswertebogen!E119:E1534,"1"))</f>
        <v>1</v>
      </c>
      <c r="N26" s="21" t="str">
        <f aca="false">IF(COUNTIFS(Auswertebogen!B119:B1534,"8",Auswertebogen!E119:E1534,"1")=0,"",COUNTIFS(Auswertebogen!B119:B1534,"8",Auswertebogen!E119:E1534,"1"))</f>
        <v/>
      </c>
      <c r="O26" s="21" t="str">
        <f aca="false">IF(COUNTIFS(Auswertebogen!B119:B1534,"9",Auswertebogen!E119:E1534,"1")=0,"",COUNTIFS(Auswertebogen!B119:B1534,"9",Auswertebogen!E119:E1534,"1"))</f>
        <v/>
      </c>
      <c r="P26" s="46" t="str">
        <f aca="false">IF(COUNTIFS(Auswertebogen!B118:B1533,"10",Auswertebogen!E119:E1534,"1")=0,"",COUNTIFS(Auswertebogen!B118:B1533,"10",Auswertebogen!E119:E1534,"1"))</f>
        <v/>
      </c>
      <c r="Q26" s="0" t="n">
        <f aca="false">SUM(G26:P26)</f>
        <v>28</v>
      </c>
    </row>
    <row r="27" customFormat="false" ht="13.8" hidden="false" customHeight="false" outlineLevel="0" collapsed="false">
      <c r="E27" s="18"/>
      <c r="F27" s="24" t="n">
        <v>2</v>
      </c>
      <c r="G27" s="23" t="n">
        <f aca="false">IF(COUNTIFS(Auswertebogen!B119:B1534,"1",Auswertebogen!E119:E1534,"2")=0,"",COUNTIFS(Auswertebogen!B119:B1534,"1",Auswertebogen!E119:E1534,"2"))</f>
        <v>9</v>
      </c>
      <c r="H27" s="24" t="str">
        <f aca="false">IF(COUNTIFS(Auswertebogen!B119:B1534,"",Auswertebogen!E119:E1534,"2")=0,"",COUNTIFS(Auswertebogen!B119:B1534,"2",Auswertebogen!E119:E1534,"2"))</f>
        <v/>
      </c>
      <c r="I27" s="24" t="n">
        <f aca="false">IF(COUNTIFS(Auswertebogen!B119:B1534,"3",Auswertebogen!E119:E1534,"2")=0,"",COUNTIFS(Auswertebogen!B119:B1534,"3",Auswertebogen!E119:E1534,"2"))</f>
        <v>5</v>
      </c>
      <c r="J27" s="24" t="n">
        <f aca="false">IF(COUNTIFS(Auswertebogen!B119:B1534,"4",Auswertebogen!E119:E1534,"2")=0,"",COUNTIFS(Auswertebogen!B119:B1534,"4",Auswertebogen!E119:E1534,"2"))</f>
        <v>18</v>
      </c>
      <c r="K27" s="24" t="str">
        <f aca="false">IF(COUNTIFS(Auswertebogen!B119:B1534,"5",Auswertebogen!E119:E1534,"2")=0,"",COUNTIFS(Auswertebogen!B119:B1534,"5",Auswertebogen!E119:E1534,"2"))</f>
        <v/>
      </c>
      <c r="L27" s="24" t="str">
        <f aca="false">IF(COUNTIFS(Auswertebogen!B119:B1534,"6",Auswertebogen!E119:E1534,"2")=0,"",COUNTIFS(Auswertebogen!B119:B1534,"6",Auswertebogen!E119:E1534,"2"))</f>
        <v/>
      </c>
      <c r="M27" s="24" t="n">
        <f aca="false">IF(COUNTIFS(Auswertebogen!B119:B1534,"7",Auswertebogen!E119:E1534,"2")=0,"",COUNTIFS(Auswertebogen!B119:B1534,"7",Auswertebogen!E119:E1534,"2"))</f>
        <v>5</v>
      </c>
      <c r="N27" s="24" t="str">
        <f aca="false">IF(COUNTIFS(Auswertebogen!B119:B1534,"8",Auswertebogen!E119:E1534,"2")=0,"",COUNTIFS(Auswertebogen!B119:B1534,"8",Auswertebogen!E119:E1534,"2"))</f>
        <v/>
      </c>
      <c r="O27" s="24" t="n">
        <f aca="false">IF(COUNTIFS(Auswertebogen!B119:B1534,"9",Auswertebogen!E119:E1534,"2")=0,"",COUNTIFS(Auswertebogen!B119:B1534,"9",Auswertebogen!E119:E1534,"2"))</f>
        <v>1</v>
      </c>
      <c r="P27" s="42" t="str">
        <f aca="false">IF(COUNTIFS(Auswertebogen!B119:B1534,"10",Auswertebogen!E119:E1534,"2")=0,"",COUNTIFS(Auswertebogen!B119:B1534,"10",Auswertebogen!E119:E1534,"2"))</f>
        <v/>
      </c>
      <c r="Q27" s="0" t="n">
        <f aca="false">SUM(G27:P27)</f>
        <v>38</v>
      </c>
    </row>
    <row r="28" customFormat="false" ht="13.8" hidden="false" customHeight="false" outlineLevel="0" collapsed="false">
      <c r="E28" s="18"/>
      <c r="F28" s="24" t="n">
        <v>3</v>
      </c>
      <c r="G28" s="23" t="n">
        <f aca="false">IF(COUNTIFS(Auswertebogen!B119:B1534,"1",Auswertebogen!E119:E1534,"3")=0,"",COUNTIFS(Auswertebogen!B119:B1534,"1",Auswertebogen!E119:E1534,"3"))</f>
        <v>4</v>
      </c>
      <c r="H28" s="24" t="n">
        <f aca="false">IF(COUNTIFS(Auswertebogen!B119:B1534,"2",Auswertebogen!E119:E1534,"3")=0,"",COUNTIFS(Auswertebogen!B119:B1534,"2",Auswertebogen!E119:E1534,"3"))</f>
        <v>3</v>
      </c>
      <c r="I28" s="24" t="n">
        <f aca="false">IF(COUNTIFS(Auswertebogen!B119:B1534,"3",Auswertebogen!E119:E1534,"3")=0,"",COUNTIFS(Auswertebogen!B119:B1534,"3",Auswertebogen!E119:E1534,"3"))</f>
        <v>2</v>
      </c>
      <c r="J28" s="24" t="n">
        <f aca="false">IF(COUNTIFS(Auswertebogen!B119:B1534,"4",Auswertebogen!E119:E1534,"3")=0,"",COUNTIFS(Auswertebogen!B119:B1534,"4",Auswertebogen!E119:E1534,"3"))</f>
        <v>10</v>
      </c>
      <c r="K28" s="24" t="str">
        <f aca="false">IF(COUNTIFS(Auswertebogen!B119:B1534,"5",Auswertebogen!E119:E1534,"3")=0,"",COUNTIFS(Auswertebogen!B119:B1534,"5",Auswertebogen!E119:E1534,"3"))</f>
        <v/>
      </c>
      <c r="L28" s="24" t="n">
        <f aca="false">IF(COUNTIFS(Auswertebogen!B119:B1534,"6",Auswertebogen!E119:E1534,"3")=0,"",COUNTIFS(Auswertebogen!B119:B1534,"6",Auswertebogen!E119:E1534,"3"))</f>
        <v>1</v>
      </c>
      <c r="M28" s="24" t="n">
        <f aca="false">IF(COUNTIFS(Auswertebogen!B119:B1534,"7",Auswertebogen!E119:E1534,"3")=0,"",COUNTIFS(Auswertebogen!B119:B1534,"7",Auswertebogen!E119:E1534,"3"))</f>
        <v>2</v>
      </c>
      <c r="N28" s="24" t="n">
        <f aca="false">IF(COUNTIFS(Auswertebogen!B119:B1534,"8",Auswertebogen!E119:E1534,"3")=0,"",COUNTIFS(Auswertebogen!B119:B1534,"8",Auswertebogen!E119:E1534,"3"))</f>
        <v>2</v>
      </c>
      <c r="O28" s="24" t="n">
        <f aca="false">IF(COUNTIFS(Auswertebogen!B119:B1534,"9",Auswertebogen!E119:E1534,"3")=0,"",COUNTIFS(Auswertebogen!B119:B1534,"9",Auswertebogen!E119:E1534,"3"))</f>
        <v>4</v>
      </c>
      <c r="P28" s="42" t="str">
        <f aca="false">IF(COUNTIFS(Auswertebogen!B119:B1534,"10",Auswertebogen!E119:E1534,"3")=0,"",COUNTIFS(Auswertebogen!B119:B1534,"10",Auswertebogen!E119:E1534,"3"))</f>
        <v/>
      </c>
      <c r="Q28" s="0" t="n">
        <f aca="false">SUM(G28:P28)</f>
        <v>28</v>
      </c>
    </row>
    <row r="29" customFormat="false" ht="13.8" hidden="false" customHeight="false" outlineLevel="0" collapsed="false">
      <c r="E29" s="18"/>
      <c r="F29" s="24" t="n">
        <v>4</v>
      </c>
      <c r="G29" s="43" t="n">
        <f aca="false">IF(COUNTIFS(Auswertebogen!B119:B1534,"1",Auswertebogen!E119:E1534,"4")=0,"",COUNTIFS(Auswertebogen!B119:B1534,"1",Auswertebogen!E119:E1534,"4"))</f>
        <v>3</v>
      </c>
      <c r="H29" s="44" t="n">
        <f aca="false">IF(COUNTIFS(Auswertebogen!B119:B1534,"2",Auswertebogen!E119:E1534,"4")=0,"",COUNTIFS(Auswertebogen!B119:B1534,"2",Auswertebogen!E119:E1534,"4"))</f>
        <v>3</v>
      </c>
      <c r="I29" s="44" t="n">
        <f aca="false">IF(COUNTIFS(Auswertebogen!B119:B1534,"3",Auswertebogen!E119:E1534,"4")=0,"",COUNTIFS(Auswertebogen!B119:B1534,"3",Auswertebogen!E119:E1534,"4"))</f>
        <v>5</v>
      </c>
      <c r="J29" s="44" t="n">
        <f aca="false">IF(COUNTIFS(Auswertebogen!B119:B1534,"4",Auswertebogen!E119:E1534,"4")=0,"",COUNTIFS(Auswertebogen!B119:B1534,"4",Auswertebogen!E119:E1534,"4"))</f>
        <v>13</v>
      </c>
      <c r="K29" s="44" t="str">
        <f aca="false">IF(COUNTIFS(Auswertebogen!B119:B1534,"5",Auswertebogen!E119:E1534,"4")=0,"",COUNTIFS(Auswertebogen!B119:B1534,"5",Auswertebogen!E119:E1534,"4"))</f>
        <v/>
      </c>
      <c r="L29" s="44" t="str">
        <f aca="false">IF(COUNTIFS(Auswertebogen!B119:B1534,"6",Auswertebogen!E119:E1534,"4")=0,"",COUNTIFS(Auswertebogen!B119:B1534,"6",Auswertebogen!E119:E1534,"4"))</f>
        <v/>
      </c>
      <c r="M29" s="44" t="n">
        <f aca="false">IF(COUNTIFS(Auswertebogen!B119:B1534,"7",Auswertebogen!E119:E1534,"4")=0,"",COUNTIFS(Auswertebogen!B119:B1534,"7",Auswertebogen!E119:E1534,"4"))</f>
        <v>2</v>
      </c>
      <c r="N29" s="44" t="n">
        <f aca="false">IF(COUNTIFS(Auswertebogen!B119:B1534,"8",Auswertebogen!E119:E1534,"4")=0,"",COUNTIFS(Auswertebogen!B119:B1534,"8",Auswertebogen!E119:E1534,"4"))</f>
        <v>1</v>
      </c>
      <c r="O29" s="44" t="str">
        <f aca="false">IF(COUNTIFS(Auswertebogen!B119:B1534,"9",Auswertebogen!E119:E1534,"4")=0,"",COUNTIFS(Auswertebogen!B119:B1534,"9",Auswertebogen!E119:E1534,"4"))</f>
        <v/>
      </c>
      <c r="P29" s="45" t="str">
        <f aca="false">IF(COUNTIFS(Auswertebogen!B119:B1534,"10",$E$123:$E$1538,"4")=0,"",COUNTIFS(Auswertebogen!B119:B1534,"10",$E$123:$E$1538,"4"))</f>
        <v/>
      </c>
      <c r="Q29" s="0" t="n">
        <f aca="false">SUM(G29:P29)</f>
        <v>27</v>
      </c>
    </row>
    <row r="30" customFormat="false" ht="13.8" hidden="false" customHeight="false" outlineLevel="0" collapsed="false">
      <c r="E30" s="18"/>
      <c r="F30" s="24"/>
      <c r="G30" s="24" t="n">
        <f aca="false">SUM(G26:G29)</f>
        <v>23</v>
      </c>
      <c r="H30" s="24" t="n">
        <f aca="false">SUM(H26:H29)</f>
        <v>7</v>
      </c>
      <c r="I30" s="24" t="n">
        <f aca="false">SUM(I26:I29)</f>
        <v>15</v>
      </c>
      <c r="J30" s="24" t="n">
        <f aca="false">SUM(J26:J29)</f>
        <v>57</v>
      </c>
      <c r="K30" s="24" t="n">
        <f aca="false">SUM(K26:K29)</f>
        <v>0</v>
      </c>
      <c r="L30" s="24" t="n">
        <f aca="false">SUM(L26:L29)</f>
        <v>1</v>
      </c>
      <c r="M30" s="24" t="n">
        <f aca="false">SUM(M26:M29)</f>
        <v>10</v>
      </c>
      <c r="N30" s="24" t="n">
        <f aca="false">SUM(N26:N29)</f>
        <v>3</v>
      </c>
      <c r="O30" s="24" t="n">
        <f aca="false">SUM(O26:O29)</f>
        <v>5</v>
      </c>
      <c r="P30" s="24" t="n">
        <f aca="false">SUM(P26:P29)</f>
        <v>0</v>
      </c>
    </row>
    <row r="31" customFormat="false" ht="13.8" hidden="false" customHeight="false" outlineLevel="0" collapsed="false">
      <c r="G31" s="16" t="s">
        <v>12</v>
      </c>
      <c r="H31" s="16"/>
      <c r="I31" s="16"/>
      <c r="J31" s="16"/>
      <c r="K31" s="31"/>
      <c r="L31" s="31"/>
      <c r="M31" s="31"/>
      <c r="N31" s="31"/>
      <c r="O31" s="31"/>
      <c r="P31" s="31"/>
    </row>
    <row r="32" customFormat="false" ht="13.8" hidden="false" customHeight="false" outlineLevel="0" collapsed="false">
      <c r="G32" s="0" t="n">
        <v>1</v>
      </c>
      <c r="H32" s="0" t="n">
        <v>2</v>
      </c>
      <c r="I32" s="0" t="n">
        <v>3</v>
      </c>
      <c r="J32" s="0" t="n">
        <v>4</v>
      </c>
    </row>
    <row r="33" customFormat="false" ht="13.8" hidden="false" customHeight="false" outlineLevel="0" collapsed="false">
      <c r="E33" s="18" t="s">
        <v>11</v>
      </c>
      <c r="F33" s="0" t="n">
        <v>1</v>
      </c>
      <c r="G33" s="20" t="n">
        <f aca="false">IF(COUNTIFS(Auswertebogen!A119:A1534,"1",Auswertebogen!E119:E1534,"1")=0,"",COUNTIFS(Auswertebogen!A119:A1534,"1",Auswertebogen!E119:E1534,"1"))</f>
        <v>3</v>
      </c>
      <c r="H33" s="21" t="n">
        <f aca="false">IF(COUNTIFS(Auswertebogen!A119:A1534,"1",Auswertebogen!E119:E1534,"2")=0,"",COUNTIFS(Auswertebogen!A119:A1534,"1",Auswertebogen!E119:E1534,"2"))</f>
        <v>2</v>
      </c>
      <c r="I33" s="21" t="n">
        <f aca="false">IF(COUNTIFS(Auswertebogen!A119:A1534,"1",Auswertebogen!E119:E1534,"3")=0,"",COUNTIFS(Auswertebogen!A119:A1534,"1",Auswertebogen!E119:E1534,"3"))</f>
        <v>4</v>
      </c>
      <c r="J33" s="41" t="n">
        <f aca="false">IF(COUNTIFS(Auswertebogen!A119:A1534,"1",Auswertebogen!E119:E1534,"4")=0,"",COUNTIFS(Auswertebogen!A119:A1534,"1",Auswertebogen!E119:E1534,"4"))</f>
        <v>2</v>
      </c>
      <c r="K33" s="0" t="n">
        <f aca="false">SUM(G33:J33)</f>
        <v>11</v>
      </c>
    </row>
    <row r="34" customFormat="false" ht="13.8" hidden="false" customHeight="false" outlineLevel="0" collapsed="false">
      <c r="E34" s="18"/>
      <c r="F34" s="0" t="n">
        <v>2</v>
      </c>
      <c r="G34" s="23" t="n">
        <f aca="false">IF(COUNTIFS(Auswertebogen!A119:A1534,"2",Auswertebogen!E119:E1534,"1")=0,"",COUNTIFS(Auswertebogen!A119:A1534,"2",Auswertebogen!E119:E1534,"1"))</f>
        <v>14</v>
      </c>
      <c r="H34" s="24" t="n">
        <f aca="false">IF(COUNTIFS(Auswertebogen!A119:A1534,"2",Auswertebogen!E119:E1534,"2")=0,"",COUNTIFS(Auswertebogen!A119:A1534,"2",Auswertebogen!E119:E1534,"2"))</f>
        <v>23</v>
      </c>
      <c r="I34" s="24" t="n">
        <f aca="false">IF(COUNTIFS(Auswertebogen!A119:A1534,"2",Auswertebogen!E119:E1534,"3")=0,"",COUNTIFS(Auswertebogen!A119:A1534,"2",Auswertebogen!E119:E1534,"3"))</f>
        <v>10</v>
      </c>
      <c r="J34" s="42" t="n">
        <f aca="false">IF(COUNTIFS(Auswertebogen!A119:A1534,"2",Auswertebogen!E119:E1534,"4")=0,"",COUNTIFS(Auswertebogen!A119:A1534,"2",Auswertebogen!E119:E1534,"4"))</f>
        <v>14</v>
      </c>
      <c r="K34" s="0" t="n">
        <f aca="false">SUM(G34:J34)</f>
        <v>61</v>
      </c>
    </row>
    <row r="35" customFormat="false" ht="13.8" hidden="false" customHeight="false" outlineLevel="0" collapsed="false">
      <c r="E35" s="18"/>
      <c r="F35" s="0" t="n">
        <v>3</v>
      </c>
      <c r="G35" s="23" t="n">
        <f aca="false">IF(COUNTIFS(Auswertebogen!A119:A1534,"3",Auswertebogen!E119:E1534,"1")=0,"",COUNTIFS(Auswertebogen!A119:A1534,"3",Auswertebogen!E119:E1534,"1"))</f>
        <v>1</v>
      </c>
      <c r="H35" s="24" t="n">
        <f aca="false">IF(COUNTIFS(Auswertebogen!A119:A1534,"3",Auswertebogen!E119:E1534,"2")=0,"",COUNTIFS(Auswertebogen!A119:A1534,"3",Auswertebogen!E119:E1534,"2"))</f>
        <v>6</v>
      </c>
      <c r="I35" s="24" t="n">
        <f aca="false">IF(COUNTIFS(Auswertebogen!A119:A1534,"3",Auswertebogen!E119:E1534,"3")=0,"",COUNTIFS(Auswertebogen!A119:A1534,"3",Auswertebogen!E119:E1534,"3"))</f>
        <v>4</v>
      </c>
      <c r="J35" s="42" t="n">
        <f aca="false">IF(COUNTIFS(Auswertebogen!A119:A1534,"3",Auswertebogen!E119:E1534,"4")=0,"",COUNTIFS(Auswertebogen!A119:A1534,"3",Auswertebogen!E119:E1534,"4"))</f>
        <v>2</v>
      </c>
      <c r="K35" s="0" t="n">
        <f aca="false">SUM(G35:J35)</f>
        <v>13</v>
      </c>
    </row>
    <row r="36" customFormat="false" ht="13.8" hidden="false" customHeight="false" outlineLevel="0" collapsed="false">
      <c r="E36" s="18"/>
      <c r="F36" s="0" t="n">
        <v>4</v>
      </c>
      <c r="G36" s="23" t="n">
        <f aca="false">IF(COUNTIFS(Auswertebogen!A119:A1534,"4",Auswertebogen!E119:E1534,"1")=0,"",COUNTIFS(Auswertebogen!A119:A1534,"4",Auswertebogen!E119:E1534,"1"))</f>
        <v>9</v>
      </c>
      <c r="H36" s="24" t="n">
        <f aca="false">IF(COUNTIFS(Auswertebogen!A119:A1534,"4",Auswertebogen!E119:E1534,"2")=0,"",COUNTIFS(Auswertebogen!A119:A1534,"4",Auswertebogen!E119:E1534,"2"))</f>
        <v>6</v>
      </c>
      <c r="I36" s="24" t="n">
        <f aca="false">IF(COUNTIFS(Auswertebogen!A119:A1534,"4",Auswertebogen!E119:E1534,"3")=0,"",COUNTIFS(Auswertebogen!A119:A1534,"4",Auswertebogen!E119:E1534,"3"))</f>
        <v>7</v>
      </c>
      <c r="J36" s="42" t="n">
        <f aca="false">IF(COUNTIFS(Auswertebogen!A119:A1534,"4",Auswertebogen!E119:E1534,"4")=0,"",COUNTIFS(Auswertebogen!A119:A1534,"4",Auswertebogen!E119:E1534,"4"))</f>
        <v>4</v>
      </c>
      <c r="K36" s="0" t="n">
        <f aca="false">SUM(G36:J36)</f>
        <v>26</v>
      </c>
    </row>
    <row r="37" customFormat="false" ht="13.8" hidden="false" customHeight="false" outlineLevel="0" collapsed="false">
      <c r="E37" s="18"/>
      <c r="F37" s="0" t="n">
        <v>5</v>
      </c>
      <c r="G37" s="43" t="n">
        <f aca="false">IF(COUNTIFS(Auswertebogen!A119:A1534,"5",Auswertebogen!E119:E1534,"1")=0,"",COUNTIFS(Auswertebogen!A119:A1534,"5",Auswertebogen!E119:E1534,"1"))</f>
        <v>3</v>
      </c>
      <c r="H37" s="44" t="n">
        <f aca="false">IF(COUNTIFS(Auswertebogen!A119:A1534,"5",Auswertebogen!E119:E1534,"2")=0,"",COUNTIFS(Auswertebogen!A119:A1534,"5",Auswertebogen!E119:E1534,"2"))</f>
        <v>2</v>
      </c>
      <c r="I37" s="44" t="n">
        <f aca="false">IF(COUNTIFS(Auswertebogen!A119:A1534,"5",Auswertebogen!E119:E1534,"3")=0,"",COUNTIFS(Auswertebogen!A119:A1534,"5",Auswertebogen!E119:E1534,"3"))</f>
        <v>3</v>
      </c>
      <c r="J37" s="45" t="n">
        <f aca="false">IF(COUNTIFS(Auswertebogen!A119:A1534,"5",Auswertebogen!E119:E1534,"4")=0,"",COUNTIFS(Auswertebogen!A119:A1534,"5",Auswertebogen!E119:E1534,"4"))</f>
        <v>5</v>
      </c>
      <c r="K37" s="0" t="n">
        <f aca="false">SUM(G37:J37)</f>
        <v>13</v>
      </c>
    </row>
    <row r="38" customFormat="false" ht="13.8" hidden="false" customHeight="false" outlineLevel="0" collapsed="false">
      <c r="G38" s="0" t="n">
        <f aca="false">SUM(G33:G37)</f>
        <v>30</v>
      </c>
      <c r="H38" s="0" t="n">
        <f aca="false">SUM(H33:H37)</f>
        <v>39</v>
      </c>
      <c r="I38" s="0" t="n">
        <f aca="false">SUM(I33:I37)</f>
        <v>28</v>
      </c>
      <c r="J38" s="0" t="n">
        <f aca="false">SUM(J33:J37)</f>
        <v>27</v>
      </c>
    </row>
  </sheetData>
  <mergeCells count="9">
    <mergeCell ref="J4:P4"/>
    <mergeCell ref="G10:P10"/>
    <mergeCell ref="E12:E16"/>
    <mergeCell ref="G18:P18"/>
    <mergeCell ref="E20:E22"/>
    <mergeCell ref="G24:P24"/>
    <mergeCell ref="E26:E30"/>
    <mergeCell ref="G31:J31"/>
    <mergeCell ref="E33:E37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Z38"/>
  <sheetViews>
    <sheetView windowProtection="false" showFormulas="false" showGridLines="true" showRowColHeaders="true" showZeros="true" rightToLeft="false" tabSelected="false" showOutlineSymbols="true" defaultGridColor="true" view="normal" topLeftCell="D1" colorId="64" zoomScale="65" zoomScaleNormal="65" zoomScalePageLayoutView="100" workbookViewId="0">
      <selection pane="topLeft" activeCell="E4" activeCellId="0" sqref="E4"/>
    </sheetView>
  </sheetViews>
  <sheetFormatPr defaultRowHeight="12.8"/>
  <cols>
    <col collapsed="false" hidden="false" max="1025" min="1" style="0" width="9.10526315789474"/>
  </cols>
  <sheetData>
    <row r="2" customFormat="false" ht="12.8" hidden="false" customHeight="false" outlineLevel="0" collapsed="false">
      <c r="B2" s="0" t="n">
        <f aca="false">SUM(Auswertebogen!A119:A248)</f>
        <v>345</v>
      </c>
    </row>
    <row r="3" customFormat="false" ht="13.8" hidden="false" customHeight="false" outlineLevel="0" collapsed="false"/>
    <row r="4" customFormat="false" ht="19.7" hidden="false" customHeight="false" outlineLevel="0" collapsed="false">
      <c r="E4" s="49"/>
      <c r="J4" s="47" t="s">
        <v>13</v>
      </c>
      <c r="K4" s="47"/>
      <c r="L4" s="47"/>
      <c r="M4" s="47"/>
      <c r="N4" s="47"/>
      <c r="O4" s="47"/>
      <c r="P4" s="47"/>
    </row>
    <row r="5" customFormat="false" ht="19.7" hidden="false" customHeight="false" outlineLevel="0" collapsed="false">
      <c r="J5" s="33"/>
      <c r="K5" s="34"/>
      <c r="L5" s="34"/>
      <c r="M5" s="34"/>
      <c r="N5" s="34"/>
      <c r="O5" s="34"/>
      <c r="P5" s="34"/>
    </row>
    <row r="6" customFormat="false" ht="19.7" hidden="false" customHeight="false" outlineLevel="0" collapsed="false">
      <c r="J6" s="33"/>
      <c r="K6" s="34" t="s">
        <v>14</v>
      </c>
      <c r="L6" s="48"/>
      <c r="M6" s="34" t="s">
        <v>15</v>
      </c>
      <c r="N6" s="48"/>
      <c r="O6" s="34"/>
      <c r="P6" s="34"/>
    </row>
    <row r="9" customFormat="false" ht="22.05" hidden="false" customHeight="false" outlineLevel="0" collapsed="false">
      <c r="D9" s="1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</row>
    <row r="10" customFormat="false" ht="13.8" hidden="false" customHeight="false" outlineLevel="0" collapsed="false">
      <c r="D10" s="5"/>
      <c r="G10" s="16" t="s">
        <v>10</v>
      </c>
      <c r="H10" s="16"/>
      <c r="I10" s="16"/>
      <c r="J10" s="16"/>
      <c r="K10" s="16"/>
      <c r="L10" s="16"/>
      <c r="M10" s="16"/>
      <c r="N10" s="16"/>
      <c r="O10" s="16"/>
      <c r="P10" s="16"/>
    </row>
    <row r="11" customFormat="false" ht="13.8" hidden="false" customHeight="false" outlineLevel="0" collapsed="false">
      <c r="G11" s="17" t="n">
        <v>1</v>
      </c>
      <c r="H11" s="17" t="n">
        <v>2</v>
      </c>
      <c r="I11" s="17" t="n">
        <v>3</v>
      </c>
      <c r="J11" s="17" t="n">
        <v>4</v>
      </c>
      <c r="K11" s="17" t="n">
        <v>5</v>
      </c>
      <c r="L11" s="17" t="n">
        <v>6</v>
      </c>
      <c r="M11" s="17" t="n">
        <v>7</v>
      </c>
      <c r="N11" s="17" t="n">
        <v>8</v>
      </c>
      <c r="O11" s="17" t="n">
        <v>9</v>
      </c>
      <c r="P11" s="17" t="n">
        <v>10</v>
      </c>
    </row>
    <row r="12" customFormat="false" ht="13.8" hidden="false" customHeight="false" outlineLevel="0" collapsed="false">
      <c r="E12" s="18" t="s">
        <v>11</v>
      </c>
      <c r="F12" s="19" t="n">
        <v>1</v>
      </c>
      <c r="G12" s="20" t="str">
        <f aca="false">IF(COUNTIFS(Auswertebogen!A119:A1575,"1",Auswertebogen!B119:B1575,"1")=0,"",COUNTIFS(Auswertebogen!A119:A1575,"1",Auswertebogen!B119:B1575,"1"))</f>
        <v/>
      </c>
      <c r="H12" s="21" t="str">
        <f aca="false">IF(COUNTIFS(Auswertebogen!A119:A1534,"1",Auswertebogen!B119:B1534,"2")=0,"",COUNTIFS(Auswertebogen!A119:A1534,"1",Auswertebogen!B119:B1534,"2"))</f>
        <v/>
      </c>
      <c r="I12" s="21" t="n">
        <f aca="false">IF(COUNTIFS(Auswertebogen!A119:A1534,"1",Auswertebogen!B119:B1534,"3")=0,"",COUNTIFS(Auswertebogen!A119:A1534,"1",Auswertebogen!B119:B1534,"3"))</f>
        <v>1</v>
      </c>
      <c r="J12" s="21" t="n">
        <f aca="false">IF(COUNTIFS(Auswertebogen!A119:A1534,"1",Auswertebogen!B119:B1534,"4")=0,"",COUNTIFS(Auswertebogen!A119:A1534,"1",Auswertebogen!B119:B1534,"4"))</f>
        <v>8</v>
      </c>
      <c r="K12" s="21" t="str">
        <f aca="false">IF(COUNTIFS(Auswertebogen!A119:A1534,"1",Auswertebogen!B119:B1534,"5")=0,"",COUNTIFS(Auswertebogen!A119:A1534,"1",Auswertebogen!B119:B1534,"5"))</f>
        <v/>
      </c>
      <c r="L12" s="21" t="str">
        <f aca="false">IF(COUNTIFS(Auswertebogen!A119:A1534,"1",Auswertebogen!B119:B1534,"6")=0,"",COUNTIFS(Auswertebogen!A119:A1534,"1",Auswertebogen!B119:B1534,"6"))</f>
        <v/>
      </c>
      <c r="M12" s="21" t="str">
        <f aca="false">IF(COUNTIFS(Auswertebogen!A119:A1534,"1",Auswertebogen!B119:B1534,"7")=0,"",COUNTIFS(Auswertebogen!A119:A1534,"1",Auswertebogen!B119:B1534,"7"))</f>
        <v/>
      </c>
      <c r="N12" s="21" t="n">
        <f aca="false">IF(COUNTIFS(Auswertebogen!A119:A1534,"1",Auswertebogen!B119:B1534,"8")=0,"",COUNTIFS(Auswertebogen!A119:A1534,"1",Auswertebogen!B119:B1534,"8"))</f>
        <v>1</v>
      </c>
      <c r="O12" s="21" t="n">
        <f aca="false">IF(COUNTIFS(Auswertebogen!A119:A1534,"1",Auswertebogen!B119:B1534,"9")=0,"",COUNTIFS(Auswertebogen!A119:A1534,"1",Auswertebogen!B119:B1534,"9"))</f>
        <v>1</v>
      </c>
      <c r="P12" s="36" t="str">
        <f aca="false">IF(COUNTIFS(Auswertebogen!A119:A1534,"1",Auswertebogen!B119:B1534,"10")=0,"",COUNTIFS(Auswertebogen!A119:A1534,"1",Auswertebogen!B119:B1534,"10"))</f>
        <v/>
      </c>
      <c r="Q12" s="0" t="n">
        <f aca="false">SUM(G12:P12)</f>
        <v>11</v>
      </c>
    </row>
    <row r="13" customFormat="false" ht="13.8" hidden="false" customHeight="false" outlineLevel="0" collapsed="false">
      <c r="E13" s="18"/>
      <c r="F13" s="19" t="n">
        <v>2</v>
      </c>
      <c r="G13" s="23" t="n">
        <f aca="false">IF(COUNTIFS(Auswertebogen!A119:A1576,"2",Auswertebogen!B119:B1576,"1")=0,"",COUNTIFS(Auswertebogen!A119:A1576,"2",Auswertebogen!B119:B1576,"1"))</f>
        <v>17</v>
      </c>
      <c r="H13" s="24" t="n">
        <f aca="false">IF(COUNTIFS(Auswertebogen!A119:A1535,"2",Auswertebogen!B119:B1535,"2")=0,"",COUNTIFS(Auswertebogen!A119:A1535,"2",Auswertebogen!B119:B1535,"2"))</f>
        <v>5</v>
      </c>
      <c r="I13" s="24" t="n">
        <f aca="false">IF(COUNTIFS(Auswertebogen!A119:A1534,"2",Auswertebogen!B119:B1534,"3")=0,"",COUNTIFS(Auswertebogen!A119:A1534,"2",Auswertebogen!B119:B1534,"3"))</f>
        <v>13</v>
      </c>
      <c r="J13" s="24" t="n">
        <f aca="false">IF(COUNTIFS(Auswertebogen!A119:A1534,"2",Auswertebogen!B119:B1534,"4")=0,"",COUNTIFS(Auswertebogen!A119:A1534,"2",Auswertebogen!B119:B1534,"4"))</f>
        <v>27</v>
      </c>
      <c r="K13" s="24" t="str">
        <f aca="false">IF(COUNTIFS(Auswertebogen!A119:A1534,"2",Auswertebogen!B119:B1534,"5")=0,"",COUNTIFS(Auswertebogen!A119:A1534,"2",Auswertebogen!B119:B1534,"5"))</f>
        <v/>
      </c>
      <c r="L13" s="24" t="str">
        <f aca="false">IF(COUNTIFS(Auswertebogen!A119:A1534,"2",Auswertebogen!B119:B1534,"6")=0,"",COUNTIFS(Auswertebogen!A119:A1534,"2",Auswertebogen!B119:B1534,"6"))</f>
        <v/>
      </c>
      <c r="M13" s="24" t="str">
        <f aca="false">IF(COUNTIFS(Auswertebogen!A119:A1534,"2",Auswertebogen!B119:B1534,"7")=0,"",COUNTIFS(Auswertebogen!A119:A1534,"2",Auswertebogen!B119:B1534,"7"))</f>
        <v/>
      </c>
      <c r="N13" s="24" t="str">
        <f aca="false">IF(COUNTIFS(Auswertebogen!A119:A1534,"2",Auswertebogen!B119:B1534,"8")=0,"",COUNTIFS(Auswertebogen!A119:A1534,"2",Auswertebogen!B119:B1534,"8"))</f>
        <v/>
      </c>
      <c r="O13" s="24" t="str">
        <f aca="false">IF(COUNTIFS(Auswertebogen!A119:A1534,"2",Auswertebogen!B119:B1534,"9")=0,"",COUNTIFS(Auswertebogen!A119:A1534,"2",Auswertebogen!B119:B1534,"9"))</f>
        <v/>
      </c>
      <c r="P13" s="37" t="str">
        <f aca="false">IF(COUNTIFS(Auswertebogen!A119:A1534,"2",Auswertebogen!B119:B1534,"10")=0,"",COUNTIFS(Auswertebogen!A119:A1534,"2",Auswertebogen!B119:B1534,"10"))</f>
        <v/>
      </c>
      <c r="Q13" s="0" t="n">
        <f aca="false">SUM(G13:P13)</f>
        <v>62</v>
      </c>
    </row>
    <row r="14" customFormat="false" ht="13.8" hidden="false" customHeight="false" outlineLevel="0" collapsed="false">
      <c r="E14" s="18"/>
      <c r="F14" s="19" t="n">
        <v>3</v>
      </c>
      <c r="G14" s="23" t="n">
        <f aca="false">IF(COUNTIFS(Auswertebogen!A119:A1577,"3",Auswertebogen!B119:B1577,"1")=0,"",COUNTIFS(Auswertebogen!A119:A1577,"3",Auswertebogen!B119:B1577,"1"))</f>
        <v>1</v>
      </c>
      <c r="H14" s="24" t="str">
        <f aca="false">IF(COUNTIFS(Auswertebogen!A119:A1536,"3",Auswertebogen!B119:B1536,"2")=0,"",COUNTIFS(Auswertebogen!A119:A1536,"3",Auswertebogen!B119:B1536,"2"))</f>
        <v/>
      </c>
      <c r="I14" s="24" t="str">
        <f aca="false">IF(COUNTIFS(Auswertebogen!A119:A1534,"3",Auswertebogen!B119:B1534,"3")=0,"",COUNTIFS(Auswertebogen!A119:A1534,"3",Auswertebogen!B119:B1534,"3"))</f>
        <v/>
      </c>
      <c r="J14" s="24" t="n">
        <f aca="false">IF(COUNTIFS(Auswertebogen!A119:A1534,"3",Auswertebogen!B119:B1534,"4")=0,"",COUNTIFS(Auswertebogen!A119:A1534,"3",Auswertebogen!B119:B1534,"4"))</f>
        <v>1</v>
      </c>
      <c r="K14" s="24" t="str">
        <f aca="false">IF(COUNTIFS(Auswertebogen!A119:A1534,"3",Auswertebogen!B119:B1534,"5")=0,"",COUNTIFS(Auswertebogen!A119:A1534,"3",Auswertebogen!B119:B1534,"5"))</f>
        <v/>
      </c>
      <c r="L14" s="24" t="n">
        <f aca="false">IF(COUNTIFS(Auswertebogen!A119:A1534,"3",Auswertebogen!B119:B1534,"6")=0,"",COUNTIFS(Auswertebogen!A119:A1534,"3",Auswertebogen!B119:B1534,"6"))</f>
        <v>1</v>
      </c>
      <c r="M14" s="24" t="n">
        <f aca="false">IF(COUNTIFS(Auswertebogen!A119:A1534,"3",Auswertebogen!B119:B1534,"7")=0,"",COUNTIFS(Auswertebogen!A119:A1534,"3",Auswertebogen!B119:B1534,"7"))</f>
        <v>10</v>
      </c>
      <c r="N14" s="24" t="str">
        <f aca="false">IF(COUNTIFS(Auswertebogen!A119:A1534,"3",Auswertebogen!B119:B1534,"8")=0,"",COUNTIFS(Auswertebogen!A119:A1534,"3",Auswertebogen!B119:B1534,"8"))</f>
        <v/>
      </c>
      <c r="O14" s="24" t="str">
        <f aca="false">IF(COUNTIFS(Auswertebogen!A119:A1534,"3",Auswertebogen!B119:B1534,"9")=0,"",COUNTIFS(Auswertebogen!A119:A1534,"3",Auswertebogen!B119:B1534,"9"))</f>
        <v/>
      </c>
      <c r="P14" s="37" t="str">
        <f aca="false">IF(COUNTIFS(Auswertebogen!A119:A1534,"3",Auswertebogen!B119:B1534,"10")=0,"",COUNTIFS(Auswertebogen!A119:A1534,"3",Auswertebogen!B119:B1534,"10"))</f>
        <v/>
      </c>
      <c r="Q14" s="0" t="n">
        <f aca="false">SUM(G14:P14)</f>
        <v>13</v>
      </c>
    </row>
    <row r="15" customFormat="false" ht="13.8" hidden="false" customHeight="false" outlineLevel="0" collapsed="false">
      <c r="E15" s="18"/>
      <c r="F15" s="19" t="n">
        <v>4</v>
      </c>
      <c r="G15" s="23" t="n">
        <f aca="false">IF(COUNTIFS(Auswertebogen!A119:A1578,"4",Auswertebogen!B119:B1578,"1")=0,"",COUNTIFS(Auswertebogen!A119:A1578,"4",Auswertebogen!B119:B1578,"1"))</f>
        <v>1</v>
      </c>
      <c r="H15" s="24" t="n">
        <f aca="false">IF(COUNTIFS(Auswertebogen!A119:A1537,"4",Auswertebogen!B119:B1537,"2")=0,"",COUNTIFS(Auswertebogen!A119:A1537,"4",Auswertebogen!B119:B1537,"2"))</f>
        <v>1</v>
      </c>
      <c r="I15" s="24" t="n">
        <f aca="false">IF(COUNTIFS(Auswertebogen!A119:A1534,"4",Auswertebogen!B119:B1534,"3")=0,"",COUNTIFS(Auswertebogen!A119:A1534,"4",Auswertebogen!B119:B1534,"3"))</f>
        <v>1</v>
      </c>
      <c r="J15" s="24" t="n">
        <f aca="false">IF(COUNTIFS(Auswertebogen!A119:A1534,"4",Auswertebogen!B119:B1534,"4")=0,"",COUNTIFS(Auswertebogen!A119:A1534,"4",Auswertebogen!B119:B1534,"4"))</f>
        <v>18</v>
      </c>
      <c r="K15" s="24" t="str">
        <f aca="false">IF(COUNTIFS(Auswertebogen!A119:A1534,"4",Auswertebogen!B119:B1534,"5")=0,"",COUNTIFS(Auswertebogen!A119:A1534,"4",Auswertebogen!B119:B1534,"5"))</f>
        <v/>
      </c>
      <c r="L15" s="24" t="str">
        <f aca="false">IF(COUNTIFS(Auswertebogen!A119:A1534,"4",Auswertebogen!B119:B1534,"6")=0,"",COUNTIFS(Auswertebogen!A119:A1534,"4",Auswertebogen!B119:B1534,"6"))</f>
        <v/>
      </c>
      <c r="M15" s="24" t="str">
        <f aca="false">IF(COUNTIFS(Auswertebogen!A119:A1534,"4",Auswertebogen!B119:B1534,"7")=0,"",COUNTIFS(Auswertebogen!A119:A1534,"4",Auswertebogen!B119:B1534,"7"))</f>
        <v/>
      </c>
      <c r="N15" s="24" t="n">
        <f aca="false">IF(COUNTIFS(Auswertebogen!A119:A1534,"4",Auswertebogen!B119:B1534,"8")=0,"",COUNTIFS(Auswertebogen!A119:A1534,"4",Auswertebogen!B119:B1534,"8"))</f>
        <v>1</v>
      </c>
      <c r="O15" s="24" t="n">
        <f aca="false">IF(COUNTIFS(Auswertebogen!A119:A1534,"4",Auswertebogen!B119:B1534,"9")=0,"",COUNTIFS(Auswertebogen!A119:A1534,"4",Auswertebogen!B119:B1534,"9"))</f>
        <v>4</v>
      </c>
      <c r="P15" s="37" t="str">
        <f aca="false">IF(COUNTIFS(Auswertebogen!A119:A1534,"4",Auswertebogen!B119:B1534,"10")=0,"",COUNTIFS(Auswertebogen!A119:A1534,"4",Auswertebogen!B119:B1534,"10"))</f>
        <v/>
      </c>
      <c r="Q15" s="0" t="n">
        <f aca="false">SUM(G15:P15)</f>
        <v>26</v>
      </c>
    </row>
    <row r="16" customFormat="false" ht="13.8" hidden="false" customHeight="false" outlineLevel="0" collapsed="false">
      <c r="E16" s="18"/>
      <c r="F16" s="19" t="n">
        <v>5</v>
      </c>
      <c r="G16" s="38" t="n">
        <f aca="false">IF(COUNTIFS(Auswertebogen!A119:A1579,"5",Auswertebogen!B119:B1579,"1")=0,"",COUNTIFS(Auswertebogen!A119:A1579,"5",Auswertebogen!B119:B1579,"1"))</f>
        <v>4</v>
      </c>
      <c r="H16" s="39" t="n">
        <f aca="false">IF(COUNTIFS(Auswertebogen!A119:A1538,"5",Auswertebogen!B119:B1538,"2")=0,"",COUNTIFS(Auswertebogen!A119:A1538,"5",Auswertebogen!B119:B1538,"2"))</f>
        <v>2</v>
      </c>
      <c r="I16" s="39" t="str">
        <f aca="false">IF(COUNTIFS(Auswertebogen!A119:A1534,"5",Auswertebogen!B119:B1534,"3")=0,"",COUNTIFS(Auswertebogen!A119:A1534,"5",Auswertebogen!B119:B1534,"3"))</f>
        <v/>
      </c>
      <c r="J16" s="39" t="n">
        <f aca="false">IF(COUNTIFS(Auswertebogen!A119:A1534,"5",Auswertebogen!B119:B1534,"4")=0,"",COUNTIFS(Auswertebogen!A119:A1534,"5",Auswertebogen!B119:B1534,"4"))</f>
        <v>5</v>
      </c>
      <c r="K16" s="39" t="str">
        <f aca="false">IF(COUNTIFS(Auswertebogen!A119:A1534,"5",Auswertebogen!B119:B1534,"5")=0,"",COUNTIFS(Auswertebogen!A119:A1534,"5",Auswertebogen!B119:B1534,"5"))</f>
        <v/>
      </c>
      <c r="L16" s="39" t="str">
        <f aca="false">IF(COUNTIFS(Auswertebogen!A119:A1534,"5",Auswertebogen!B119:B1534,"6")=0,"",COUNTIFS(Auswertebogen!A119:A1534,"5",Auswertebogen!B119:B1534,"6"))</f>
        <v/>
      </c>
      <c r="M16" s="39" t="str">
        <f aca="false">IF(COUNTIFS(Auswertebogen!A119:A1534,"5",Auswertebogen!B119:B1534,"7")=0,"",COUNTIFS(Auswertebogen!A119:A1534,"5",Auswertebogen!B119:B1534,"7"))</f>
        <v/>
      </c>
      <c r="N16" s="39" t="n">
        <f aca="false">IF(COUNTIFS(Auswertebogen!A119:A1534,"5",Auswertebogen!B119:B1534,"8")=0,"",COUNTIFS(Auswertebogen!A119:A1534,"5",Auswertebogen!B119:B1534,"8"))</f>
        <v>1</v>
      </c>
      <c r="O16" s="39" t="str">
        <f aca="false">IF(COUNTIFS(Auswertebogen!A119:A1534,"5",Auswertebogen!B119:B1534,"9")=0,"",COUNTIFS(Auswertebogen!A119:A1534,"5",Auswertebogen!B119:B1534,"9"))</f>
        <v/>
      </c>
      <c r="P16" s="40" t="str">
        <f aca="false">IF(COUNTIFS(Auswertebogen!A119:A1534,"5",Auswertebogen!B119:B1534,"10")=0,"",COUNTIFS(Auswertebogen!A119:A1534,"5",Auswertebogen!B119:B1534,"10"))</f>
        <v/>
      </c>
      <c r="Q16" s="0" t="n">
        <f aca="false">SUM(G16:P16)</f>
        <v>12</v>
      </c>
    </row>
    <row r="17" customFormat="false" ht="13.8" hidden="false" customHeight="false" outlineLevel="0" collapsed="false">
      <c r="E17" s="29"/>
      <c r="G17" s="0" t="n">
        <f aca="false">SUM(G12:G16)</f>
        <v>23</v>
      </c>
      <c r="H17" s="0" t="n">
        <f aca="false">SUM(H12:H16)</f>
        <v>8</v>
      </c>
      <c r="I17" s="0" t="n">
        <f aca="false">SUM(I12:I16)</f>
        <v>15</v>
      </c>
      <c r="J17" s="0" t="n">
        <f aca="false">SUM(J12:J16)</f>
        <v>59</v>
      </c>
      <c r="K17" s="0" t="n">
        <f aca="false">SUM(K12:K16)</f>
        <v>0</v>
      </c>
      <c r="L17" s="0" t="n">
        <f aca="false">SUM(L12:L16)</f>
        <v>1</v>
      </c>
      <c r="M17" s="0" t="n">
        <f aca="false">SUM(M12:M16)</f>
        <v>10</v>
      </c>
      <c r="N17" s="0" t="n">
        <f aca="false">SUM(N12:N16)</f>
        <v>3</v>
      </c>
      <c r="O17" s="0" t="n">
        <f aca="false">SUM(O12:O16)</f>
        <v>5</v>
      </c>
      <c r="P17" s="0" t="n">
        <f aca="false">SUM(P12:P16)</f>
        <v>0</v>
      </c>
    </row>
    <row r="18" customFormat="false" ht="13.8" hidden="false" customHeight="false" outlineLevel="0" collapsed="false">
      <c r="G18" s="16" t="s">
        <v>10</v>
      </c>
      <c r="H18" s="16"/>
      <c r="I18" s="16"/>
      <c r="J18" s="16"/>
      <c r="K18" s="16"/>
      <c r="L18" s="16"/>
      <c r="M18" s="16"/>
      <c r="N18" s="16"/>
      <c r="O18" s="16"/>
      <c r="P18" s="16"/>
    </row>
    <row r="19" customFormat="false" ht="13.8" hidden="false" customHeight="false" outlineLevel="0" collapsed="false">
      <c r="G19" s="17" t="n">
        <v>1</v>
      </c>
      <c r="H19" s="17" t="n">
        <v>2</v>
      </c>
      <c r="I19" s="17" t="n">
        <v>3</v>
      </c>
      <c r="J19" s="17" t="n">
        <v>4</v>
      </c>
      <c r="K19" s="17" t="n">
        <v>5</v>
      </c>
      <c r="L19" s="17" t="n">
        <v>6</v>
      </c>
      <c r="M19" s="17" t="n">
        <v>7</v>
      </c>
      <c r="N19" s="17" t="n">
        <v>8</v>
      </c>
      <c r="O19" s="17" t="n">
        <v>9</v>
      </c>
      <c r="P19" s="17" t="n">
        <v>10</v>
      </c>
    </row>
    <row r="20" customFormat="false" ht="13.8" hidden="false" customHeight="false" outlineLevel="0" collapsed="false">
      <c r="E20" s="18" t="s">
        <v>2</v>
      </c>
      <c r="F20" s="19" t="n">
        <v>0</v>
      </c>
      <c r="G20" s="20" t="n">
        <f aca="false">IF(COUNTIFS(Auswertebogen!B119:B1534,"1",Auswertebogen!C119:C1534,"0")=0,"",COUNTIFS(Auswertebogen!B119:B1534,"1",Auswertebogen!C119:C1534,"0"))</f>
        <v>8</v>
      </c>
      <c r="H20" s="21" t="n">
        <f aca="false">IF(COUNTIFS(Auswertebogen!B119:B1534,"2",Auswertebogen!C119:C1534,"0")=0,"",COUNTIFS(Auswertebogen!B119:B1534,"2",Auswertebogen!C119:C1534,"0"))</f>
        <v>2</v>
      </c>
      <c r="I20" s="21" t="n">
        <f aca="false">IF(COUNTIFS(Auswertebogen!B119:B1534,"3",Auswertebogen!C119:C1534,"0")=0,"",COUNTIFS(Auswertebogen!B119:B1534,"3",Auswertebogen!C119:C1534,"0"))</f>
        <v>4</v>
      </c>
      <c r="J20" s="21" t="n">
        <f aca="false">IF(COUNTIFS(Auswertebogen!B119:B1534,"4",Auswertebogen!C119:C1534,"0")=0,"",COUNTIFS(Auswertebogen!B119:B1534,"4",Auswertebogen!C119:C1534,"0"))</f>
        <v>29</v>
      </c>
      <c r="K20" s="21" t="str">
        <f aca="false">IF(COUNTIFS(Auswertebogen!B119:B1534,"5",Auswertebogen!C119:C1534,"0")=0,"",COUNTIFS(Auswertebogen!B119:B1534,"5",Auswertebogen!C119:C1534,"0"))</f>
        <v/>
      </c>
      <c r="L20" s="21" t="str">
        <f aca="false">IF(COUNTIFS(Auswertebogen!B119:B1534,"6",Auswertebogen!C119:C1534,"0")=0,"",COUNTIFS(Auswertebogen!B119:B1534,"6",Auswertebogen!C119:C1534,"0"))</f>
        <v/>
      </c>
      <c r="M20" s="21" t="n">
        <f aca="false">IF(COUNTIFS(Auswertebogen!B119:B1534,"7",Auswertebogen!C119:C1534,"0")=0,"",COUNTIFS(Auswertebogen!B119:B1534,"7",Auswertebogen!C119:C1534,"0"))</f>
        <v>7</v>
      </c>
      <c r="N20" s="21" t="n">
        <f aca="false">IF(COUNTIFS(Auswertebogen!B119:B1534,"8",Auswertebogen!C119:C1534,"0")=0,"",COUNTIFS(Auswertebogen!B119:B1534,"8",Auswertebogen!C119:C1534,"0"))</f>
        <v>2</v>
      </c>
      <c r="O20" s="21" t="n">
        <f aca="false">IF(COUNTIFS(Auswertebogen!B119:B1534,"9",Auswertebogen!C119:C1534,"0")=0,"",COUNTIFS(Auswertebogen!B119:B1534,"9",Auswertebogen!C119:C1534,"0"))</f>
        <v>1</v>
      </c>
      <c r="P20" s="41" t="str">
        <f aca="false">IF(COUNTIFS(Auswertebogen!B119:B1534,"10",Auswertebogen!C119:C1534,"0")=0,"",COUNTIFS(Auswertebogen!B119:B1534,"10",Auswertebogen!C119:C1534,"0"))</f>
        <v/>
      </c>
      <c r="Q20" s="0" t="n">
        <f aca="false">SUM(G20:P20)</f>
        <v>53</v>
      </c>
    </row>
    <row r="21" customFormat="false" ht="13.8" hidden="false" customHeight="false" outlineLevel="0" collapsed="false">
      <c r="E21" s="18"/>
      <c r="F21" s="19" t="n">
        <v>3</v>
      </c>
      <c r="G21" s="23" t="n">
        <f aca="false">IF(COUNTIFS(Auswertebogen!B119:B1534,"1",Auswertebogen!C119:C1534,"3")=0,"",COUNTIFS(Auswertebogen!B119:B1534,"1",Auswertebogen!C119:C1534,"3"))</f>
        <v>12</v>
      </c>
      <c r="H21" s="24" t="n">
        <f aca="false">IF(COUNTIFS(Auswertebogen!B119:B1534,"2",Auswertebogen!C119:C1534,"3")=0,"",COUNTIFS(Auswertebogen!B119:B1534,"2",Auswertebogen!C119:C1534,"3"))</f>
        <v>5</v>
      </c>
      <c r="I21" s="24" t="n">
        <f aca="false">IF(COUNTIFS(Auswertebogen!B119:B1534,"3",Auswertebogen!C119:C1534,"3")=0,"",COUNTIFS(Auswertebogen!B119:B1534,"3",Auswertebogen!C119:C1534,"3"))</f>
        <v>11</v>
      </c>
      <c r="J21" s="24" t="n">
        <f aca="false">IF(COUNTIFS(Auswertebogen!B119:B1534,"4",Auswertebogen!C119:C1534,"3")=0,"",COUNTIFS(Auswertebogen!B119:B1534,"4",Auswertebogen!C119:C1534,"3"))</f>
        <v>28</v>
      </c>
      <c r="K21" s="24" t="str">
        <f aca="false">IF(COUNTIFS(Auswertebogen!B119:B1534,"5",Auswertebogen!C119:C1534,"3")=0,"",COUNTIFS(Auswertebogen!B119:B1534,"5",Auswertebogen!C119:C1534,"3"))</f>
        <v/>
      </c>
      <c r="L21" s="24" t="n">
        <f aca="false">IF(COUNTIFS(Auswertebogen!B119:B1534,"6",Auswertebogen!C119:C1534,"3")=0,"",COUNTIFS(Auswertebogen!B119:B1534,"6",Auswertebogen!C119:C1534,"3"))</f>
        <v>1</v>
      </c>
      <c r="M21" s="24" t="n">
        <f aca="false">IF(COUNTIFS(Auswertebogen!B119:B1534,"7",Auswertebogen!C119:C1534,"3")=0,"",COUNTIFS(Auswertebogen!B119:B1534,"7",Auswertebogen!C119:C1534,"3"))</f>
        <v>3</v>
      </c>
      <c r="N21" s="24" t="n">
        <f aca="false">IF(COUNTIFS(Auswertebogen!B119:B1534,"8",Auswertebogen!C119:C1534,"3")=0,"",COUNTIFS(Auswertebogen!B119:B1534,"8",Auswertebogen!C119:C1534,"3"))</f>
        <v>1</v>
      </c>
      <c r="O21" s="24" t="n">
        <f aca="false">IF(COUNTIFS(Auswertebogen!B119:B1534,"9",Auswertebogen!C119:C1534,"3")=0,"",COUNTIFS(Auswertebogen!B119:B1534,"9",Auswertebogen!C119:C1534,"3"))</f>
        <v>3</v>
      </c>
      <c r="P21" s="42" t="str">
        <f aca="false">IF(COUNTIFS(Auswertebogen!B119:B1534,"10",Auswertebogen!C119:C1534,"3")=0,"",COUNTIFS(Auswertebogen!B119:B1534,"10",Auswertebogen!C119:C1534,"3"))</f>
        <v/>
      </c>
      <c r="Q21" s="0" t="n">
        <f aca="false">SUM(G21:P21)</f>
        <v>64</v>
      </c>
    </row>
    <row r="22" customFormat="false" ht="13.8" hidden="false" customHeight="false" outlineLevel="0" collapsed="false">
      <c r="E22" s="18"/>
      <c r="F22" s="19" t="n">
        <v>5</v>
      </c>
      <c r="G22" s="43" t="n">
        <f aca="false">IF(COUNTIFS(Auswertebogen!B119:B1534,"1",Auswertebogen!C119:C1534,"5")=0,"",COUNTIFS(Auswertebogen!B119:B1534,"1",Auswertebogen!C119:C1534,"5"))</f>
        <v>3</v>
      </c>
      <c r="H22" s="44" t="n">
        <f aca="false">IF(COUNTIFS(Auswertebogen!B119:B1534,"2",Auswertebogen!C119:C1534,"5")=0,"",COUNTIFS(Auswertebogen!B119:B1534,"2",Auswertebogen!C119:C1534,"5"))</f>
        <v>1</v>
      </c>
      <c r="I22" s="44" t="str">
        <f aca="false">IF(COUNTIFS(Auswertebogen!B119:B1534,"3",Auswertebogen!C119:C1534,"5")=0,"",COUNTIFS(Auswertebogen!B119:B1534,"3",Auswertebogen!C119:C1534,"5"))</f>
        <v/>
      </c>
      <c r="J22" s="44" t="n">
        <f aca="false">IF(COUNTIFS(Auswertebogen!B119:B1534,"4",Auswertebogen!C119:C1534,"5")=0,"",COUNTIFS(Auswertebogen!B119:B1534,"4",Auswertebogen!C119:C1534,"5"))</f>
        <v>1</v>
      </c>
      <c r="K22" s="44" t="str">
        <f aca="false">IF(COUNTIFS(Auswertebogen!B119:B1534,"5",Auswertebogen!C119:C1534,"5")=0,"",COUNTIFS(Auswertebogen!B119:B1534,"5",Auswertebogen!C119:C1534,"5"))</f>
        <v/>
      </c>
      <c r="L22" s="44" t="str">
        <f aca="false">IF(COUNTIFS(Auswertebogen!B119:B1534,"6",Auswertebogen!C119:C1534,"5")=0,"",COUNTIFS(Auswertebogen!B119:B1534,"6",Auswertebogen!C119:C1534,"5"))</f>
        <v/>
      </c>
      <c r="M22" s="44" t="str">
        <f aca="false">IF(COUNTIFS(Auswertebogen!B119:B1534,"7",Auswertebogen!C119:C1534,"5")=0,"",COUNTIFS(Auswertebogen!B119:B1534,"7",Auswertebogen!C119:C1534,"5"))</f>
        <v/>
      </c>
      <c r="N22" s="44" t="str">
        <f aca="false">IF(COUNTIFS(Auswertebogen!B119:B1534,"8",Auswertebogen!C119:C1534,"5")=0,"",COUNTIFS(Auswertebogen!B119:B1534,"8",Auswertebogen!C119:C1534,"5"))</f>
        <v/>
      </c>
      <c r="O22" s="44" t="str">
        <f aca="false">IF(COUNTIFS(Auswertebogen!B119:B1534,"9",$C$123:$C$1538,"5")=0,"",COUNTIFS(Auswertebogen!B119:B1534,"9",$C$123:$C$1538,"5"))</f>
        <v/>
      </c>
      <c r="P22" s="45" t="str">
        <f aca="false">IF(COUNTIFS(Auswertebogen!B119:B1534,"10",$C$123:$C$1538,"5")=0,"",COUNTIFS(Auswertebogen!B119:B1534,"10",$C$123:$C$1538,"5"))</f>
        <v/>
      </c>
      <c r="Q22" s="0" t="n">
        <f aca="false">SUM(G22:P22)</f>
        <v>5</v>
      </c>
    </row>
    <row r="23" customFormat="false" ht="13.8" hidden="false" customHeight="false" outlineLevel="0" collapsed="false">
      <c r="E23" s="30"/>
      <c r="F23" s="24"/>
      <c r="G23" s="0" t="n">
        <f aca="false">SUM(G20:G22)</f>
        <v>23</v>
      </c>
      <c r="H23" s="0" t="n">
        <f aca="false">SUM(H20:H22)</f>
        <v>8</v>
      </c>
      <c r="I23" s="0" t="n">
        <f aca="false">SUM(I20:I22)</f>
        <v>15</v>
      </c>
      <c r="J23" s="0" t="n">
        <f aca="false">SUM(J20:J22)</f>
        <v>58</v>
      </c>
      <c r="K23" s="0" t="n">
        <f aca="false">SUM(K20:K22)</f>
        <v>0</v>
      </c>
      <c r="L23" s="0" t="n">
        <f aca="false">SUM(L20:L22)</f>
        <v>1</v>
      </c>
      <c r="M23" s="0" t="n">
        <f aca="false">SUM(M20:M22)</f>
        <v>10</v>
      </c>
      <c r="N23" s="0" t="n">
        <f aca="false">SUM(N20:N22)</f>
        <v>3</v>
      </c>
      <c r="O23" s="0" t="n">
        <f aca="false">SUM(O20:O22)</f>
        <v>4</v>
      </c>
      <c r="P23" s="0" t="n">
        <f aca="false">SUM(P20:P22)</f>
        <v>0</v>
      </c>
    </row>
    <row r="24" customFormat="false" ht="13.8" hidden="false" customHeight="false" outlineLevel="0" collapsed="false">
      <c r="E24" s="30"/>
      <c r="F24" s="24"/>
      <c r="G24" s="16" t="s">
        <v>10</v>
      </c>
      <c r="H24" s="16"/>
      <c r="I24" s="16"/>
      <c r="J24" s="16"/>
      <c r="K24" s="16"/>
      <c r="L24" s="16"/>
      <c r="M24" s="16"/>
      <c r="N24" s="16"/>
      <c r="O24" s="16"/>
      <c r="P24" s="16"/>
    </row>
    <row r="25" customFormat="false" ht="13.8" hidden="false" customHeight="false" outlineLevel="0" collapsed="false">
      <c r="F25" s="24"/>
      <c r="G25" s="0" t="n">
        <v>1</v>
      </c>
      <c r="H25" s="0" t="n">
        <v>2</v>
      </c>
      <c r="I25" s="0" t="n">
        <v>3</v>
      </c>
      <c r="J25" s="0" t="n">
        <v>4</v>
      </c>
      <c r="K25" s="0" t="n">
        <v>5</v>
      </c>
      <c r="L25" s="0" t="n">
        <v>6</v>
      </c>
      <c r="M25" s="0" t="n">
        <v>7</v>
      </c>
      <c r="N25" s="0" t="n">
        <v>8</v>
      </c>
      <c r="O25" s="0" t="n">
        <v>9</v>
      </c>
      <c r="P25" s="0" t="n">
        <v>10</v>
      </c>
    </row>
    <row r="26" customFormat="false" ht="13.8" hidden="false" customHeight="false" outlineLevel="0" collapsed="false">
      <c r="E26" s="18" t="s">
        <v>12</v>
      </c>
      <c r="F26" s="24" t="n">
        <v>1</v>
      </c>
      <c r="G26" s="20" t="n">
        <f aca="false">IF(COUNTIFS(Auswertebogen!B119:B1534,"1",Auswertebogen!E119:E1534,"1")=0,"",COUNTIFS(Auswertebogen!B119:B1534,"1",Auswertebogen!E119:E1534,"1"))</f>
        <v>7</v>
      </c>
      <c r="H26" s="21" t="n">
        <f aca="false">IF(COUNTIFS(Auswertebogen!B119:B1534,"2",Auswertebogen!E119:E1534,"1")=0,"",COUNTIFS(Auswertebogen!B119:B1534,"2",Auswertebogen!E119:E1534,"1"))</f>
        <v>1</v>
      </c>
      <c r="I26" s="21" t="n">
        <f aca="false">IF(COUNTIFS(Auswertebogen!B119:B1534,"3",Auswertebogen!E119:E1534,"1")=0,"",COUNTIFS(Auswertebogen!B119:B1534,"3",Auswertebogen!E119:E1534,"1"))</f>
        <v>3</v>
      </c>
      <c r="J26" s="21" t="n">
        <f aca="false">IF(COUNTIFS(Auswertebogen!B119:B1534,"4",Auswertebogen!E119:E1534,"1")=0,"",COUNTIFS(Auswertebogen!B119:B1534,"4",Auswertebogen!E119:E1534,"1"))</f>
        <v>16</v>
      </c>
      <c r="K26" s="21" t="str">
        <f aca="false">IF(COUNTIFS(Auswertebogen!B119:B1534,"5",Auswertebogen!E119:E1534,"1")=0,"",COUNTIFS(Auswertebogen!B119:B1534,"5",Auswertebogen!E119:E1534,"1"))</f>
        <v/>
      </c>
      <c r="L26" s="21" t="str">
        <f aca="false">IF(COUNTIFS(Auswertebogen!B119:B1534,"6",Auswertebogen!E119:E1534,"1")=0,"",COUNTIFS(Auswertebogen!B119:B1534,"6",Auswertebogen!E119:E1534,"1"))</f>
        <v/>
      </c>
      <c r="M26" s="21" t="n">
        <f aca="false">IF(COUNTIFS(Auswertebogen!B119:B1534,"7",Auswertebogen!E119:E1534,"1")=0,"",COUNTIFS(Auswertebogen!B119:B1534,"7",Auswertebogen!E119:E1534,"1"))</f>
        <v>1</v>
      </c>
      <c r="N26" s="21" t="str">
        <f aca="false">IF(COUNTIFS(Auswertebogen!B119:B1534,"8",Auswertebogen!E119:E1534,"1")=0,"",COUNTIFS(Auswertebogen!B119:B1534,"8",Auswertebogen!E119:E1534,"1"))</f>
        <v/>
      </c>
      <c r="O26" s="21" t="str">
        <f aca="false">IF(COUNTIFS(Auswertebogen!B119:B1534,"9",Auswertebogen!E119:E1534,"1")=0,"",COUNTIFS(Auswertebogen!B119:B1534,"9",Auswertebogen!E119:E1534,"1"))</f>
        <v/>
      </c>
      <c r="P26" s="46" t="str">
        <f aca="false">IF(COUNTIFS(Auswertebogen!B118:B1533,"10",Auswertebogen!E119:E1534,"1")=0,"",COUNTIFS(Auswertebogen!B118:B1533,"10",Auswertebogen!E119:E1534,"1"))</f>
        <v/>
      </c>
      <c r="Q26" s="0" t="n">
        <f aca="false">SUM(G26:P26)</f>
        <v>28</v>
      </c>
    </row>
    <row r="27" customFormat="false" ht="13.8" hidden="false" customHeight="false" outlineLevel="0" collapsed="false">
      <c r="E27" s="18"/>
      <c r="F27" s="24" t="n">
        <v>2</v>
      </c>
      <c r="G27" s="23" t="n">
        <f aca="false">IF(COUNTIFS(Auswertebogen!B119:B1534,"1",Auswertebogen!E119:E1534,"2")=0,"",COUNTIFS(Auswertebogen!B119:B1534,"1",Auswertebogen!E119:E1534,"2"))</f>
        <v>9</v>
      </c>
      <c r="H27" s="24" t="str">
        <f aca="false">IF(COUNTIFS(Auswertebogen!B119:B1534,"",Auswertebogen!E119:E1534,"2")=0,"",COUNTIFS(Auswertebogen!B119:B1534,"2",Auswertebogen!E119:E1534,"2"))</f>
        <v/>
      </c>
      <c r="I27" s="24" t="n">
        <f aca="false">IF(COUNTIFS(Auswertebogen!B119:B1534,"3",Auswertebogen!E119:E1534,"2")=0,"",COUNTIFS(Auswertebogen!B119:B1534,"3",Auswertebogen!E119:E1534,"2"))</f>
        <v>5</v>
      </c>
      <c r="J27" s="24" t="n">
        <f aca="false">IF(COUNTIFS(Auswertebogen!B119:B1534,"4",Auswertebogen!E119:E1534,"2")=0,"",COUNTIFS(Auswertebogen!B119:B1534,"4",Auswertebogen!E119:E1534,"2"))</f>
        <v>18</v>
      </c>
      <c r="K27" s="24" t="str">
        <f aca="false">IF(COUNTIFS(Auswertebogen!B119:B1534,"5",Auswertebogen!E119:E1534,"2")=0,"",COUNTIFS(Auswertebogen!B119:B1534,"5",Auswertebogen!E119:E1534,"2"))</f>
        <v/>
      </c>
      <c r="L27" s="24" t="str">
        <f aca="false">IF(COUNTIFS(Auswertebogen!B119:B1534,"6",Auswertebogen!E119:E1534,"2")=0,"",COUNTIFS(Auswertebogen!B119:B1534,"6",Auswertebogen!E119:E1534,"2"))</f>
        <v/>
      </c>
      <c r="M27" s="24" t="n">
        <f aca="false">IF(COUNTIFS(Auswertebogen!B119:B1534,"7",Auswertebogen!E119:E1534,"2")=0,"",COUNTIFS(Auswertebogen!B119:B1534,"7",Auswertebogen!E119:E1534,"2"))</f>
        <v>5</v>
      </c>
      <c r="N27" s="24" t="str">
        <f aca="false">IF(COUNTIFS(Auswertebogen!B119:B1534,"8",Auswertebogen!E119:E1534,"2")=0,"",COUNTIFS(Auswertebogen!B119:B1534,"8",Auswertebogen!E119:E1534,"2"))</f>
        <v/>
      </c>
      <c r="O27" s="24" t="n">
        <f aca="false">IF(COUNTIFS(Auswertebogen!B119:B1534,"9",Auswertebogen!E119:E1534,"2")=0,"",COUNTIFS(Auswertebogen!B119:B1534,"9",Auswertebogen!E119:E1534,"2"))</f>
        <v>1</v>
      </c>
      <c r="P27" s="42" t="str">
        <f aca="false">IF(COUNTIFS(Auswertebogen!B119:B1534,"10",Auswertebogen!E119:E1534,"2")=0,"",COUNTIFS(Auswertebogen!B119:B1534,"10",Auswertebogen!E119:E1534,"2"))</f>
        <v/>
      </c>
      <c r="Q27" s="0" t="n">
        <f aca="false">SUM(G27:P27)</f>
        <v>38</v>
      </c>
    </row>
    <row r="28" customFormat="false" ht="13.8" hidden="false" customHeight="false" outlineLevel="0" collapsed="false">
      <c r="E28" s="18"/>
      <c r="F28" s="24" t="n">
        <v>3</v>
      </c>
      <c r="G28" s="23" t="n">
        <f aca="false">IF(COUNTIFS(Auswertebogen!B119:B1534,"1",Auswertebogen!E119:E1534,"3")=0,"",COUNTIFS(Auswertebogen!B119:B1534,"1",Auswertebogen!E119:E1534,"3"))</f>
        <v>4</v>
      </c>
      <c r="H28" s="24" t="n">
        <f aca="false">IF(COUNTIFS(Auswertebogen!B119:B1534,"2",Auswertebogen!E119:E1534,"3")=0,"",COUNTIFS(Auswertebogen!B119:B1534,"2",Auswertebogen!E119:E1534,"3"))</f>
        <v>3</v>
      </c>
      <c r="I28" s="24" t="n">
        <f aca="false">IF(COUNTIFS(Auswertebogen!B119:B1534,"3",Auswertebogen!E119:E1534,"3")=0,"",COUNTIFS(Auswertebogen!B119:B1534,"3",Auswertebogen!E119:E1534,"3"))</f>
        <v>2</v>
      </c>
      <c r="J28" s="24" t="n">
        <f aca="false">IF(COUNTIFS(Auswertebogen!B119:B1534,"4",Auswertebogen!E119:E1534,"3")=0,"",COUNTIFS(Auswertebogen!B119:B1534,"4",Auswertebogen!E119:E1534,"3"))</f>
        <v>10</v>
      </c>
      <c r="K28" s="24" t="str">
        <f aca="false">IF(COUNTIFS(Auswertebogen!B119:B1534,"5",Auswertebogen!E119:E1534,"3")=0,"",COUNTIFS(Auswertebogen!B119:B1534,"5",Auswertebogen!E119:E1534,"3"))</f>
        <v/>
      </c>
      <c r="L28" s="24" t="n">
        <f aca="false">IF(COUNTIFS(Auswertebogen!B119:B1534,"6",Auswertebogen!E119:E1534,"3")=0,"",COUNTIFS(Auswertebogen!B119:B1534,"6",Auswertebogen!E119:E1534,"3"))</f>
        <v>1</v>
      </c>
      <c r="M28" s="24" t="n">
        <f aca="false">IF(COUNTIFS(Auswertebogen!B119:B1534,"7",Auswertebogen!E119:E1534,"3")=0,"",COUNTIFS(Auswertebogen!B119:B1534,"7",Auswertebogen!E119:E1534,"3"))</f>
        <v>2</v>
      </c>
      <c r="N28" s="24" t="n">
        <f aca="false">IF(COUNTIFS(Auswertebogen!B119:B1534,"8",Auswertebogen!E119:E1534,"3")=0,"",COUNTIFS(Auswertebogen!B119:B1534,"8",Auswertebogen!E119:E1534,"3"))</f>
        <v>2</v>
      </c>
      <c r="O28" s="24" t="n">
        <f aca="false">IF(COUNTIFS(Auswertebogen!B119:B1534,"9",Auswertebogen!E119:E1534,"3")=0,"",COUNTIFS(Auswertebogen!B119:B1534,"9",Auswertebogen!E119:E1534,"3"))</f>
        <v>4</v>
      </c>
      <c r="P28" s="42" t="str">
        <f aca="false">IF(COUNTIFS(Auswertebogen!B119:B1534,"10",Auswertebogen!E119:E1534,"3")=0,"",COUNTIFS(Auswertebogen!B119:B1534,"10",Auswertebogen!E119:E1534,"3"))</f>
        <v/>
      </c>
      <c r="Q28" s="0" t="n">
        <f aca="false">SUM(G28:P28)</f>
        <v>28</v>
      </c>
    </row>
    <row r="29" customFormat="false" ht="13.8" hidden="false" customHeight="false" outlineLevel="0" collapsed="false">
      <c r="E29" s="18"/>
      <c r="F29" s="24" t="n">
        <v>4</v>
      </c>
      <c r="G29" s="43" t="n">
        <f aca="false">IF(COUNTIFS(Auswertebogen!B119:B1534,"1",Auswertebogen!E119:E1534,"4")=0,"",COUNTIFS(Auswertebogen!B119:B1534,"1",Auswertebogen!E119:E1534,"4"))</f>
        <v>3</v>
      </c>
      <c r="H29" s="44" t="n">
        <f aca="false">IF(COUNTIFS(Auswertebogen!B119:B1534,"2",Auswertebogen!E119:E1534,"4")=0,"",COUNTIFS(Auswertebogen!B119:B1534,"2",Auswertebogen!E119:E1534,"4"))</f>
        <v>3</v>
      </c>
      <c r="I29" s="44" t="n">
        <f aca="false">IF(COUNTIFS(Auswertebogen!B119:B1534,"3",Auswertebogen!E119:E1534,"4")=0,"",COUNTIFS(Auswertebogen!B119:B1534,"3",Auswertebogen!E119:E1534,"4"))</f>
        <v>5</v>
      </c>
      <c r="J29" s="44" t="n">
        <f aca="false">IF(COUNTIFS(Auswertebogen!B119:B1534,"4",Auswertebogen!E119:E1534,"4")=0,"",COUNTIFS(Auswertebogen!B119:B1534,"4",Auswertebogen!E119:E1534,"4"))</f>
        <v>13</v>
      </c>
      <c r="K29" s="44" t="str">
        <f aca="false">IF(COUNTIFS(Auswertebogen!B119:B1534,"5",Auswertebogen!E119:E1534,"4")=0,"",COUNTIFS(Auswertebogen!B119:B1534,"5",Auswertebogen!E119:E1534,"4"))</f>
        <v/>
      </c>
      <c r="L29" s="44" t="str">
        <f aca="false">IF(COUNTIFS(Auswertebogen!B119:B1534,"6",Auswertebogen!E119:E1534,"4")=0,"",COUNTIFS(Auswertebogen!B119:B1534,"6",Auswertebogen!E119:E1534,"4"))</f>
        <v/>
      </c>
      <c r="M29" s="44" t="n">
        <f aca="false">IF(COUNTIFS(Auswertebogen!B119:B1534,"7",Auswertebogen!E119:E1534,"4")=0,"",COUNTIFS(Auswertebogen!B119:B1534,"7",Auswertebogen!E119:E1534,"4"))</f>
        <v>2</v>
      </c>
      <c r="N29" s="44" t="n">
        <f aca="false">IF(COUNTIFS(Auswertebogen!B119:B1534,"8",Auswertebogen!E119:E1534,"4")=0,"",COUNTIFS(Auswertebogen!B119:B1534,"8",Auswertebogen!E119:E1534,"4"))</f>
        <v>1</v>
      </c>
      <c r="O29" s="44" t="str">
        <f aca="false">IF(COUNTIFS(Auswertebogen!B119:B1534,"9",Auswertebogen!E119:E1534,"4")=0,"",COUNTIFS(Auswertebogen!B119:B1534,"9",Auswertebogen!E119:E1534,"4"))</f>
        <v/>
      </c>
      <c r="P29" s="45" t="str">
        <f aca="false">IF(COUNTIFS(Auswertebogen!B119:B1534,"10",$E$123:$E$1538,"4")=0,"",COUNTIFS(Auswertebogen!B119:B1534,"10",$E$123:$E$1538,"4"))</f>
        <v/>
      </c>
      <c r="Q29" s="0" t="n">
        <f aca="false">SUM(G29:P29)</f>
        <v>27</v>
      </c>
    </row>
    <row r="30" customFormat="false" ht="13.8" hidden="false" customHeight="false" outlineLevel="0" collapsed="false">
      <c r="E30" s="18"/>
      <c r="F30" s="24"/>
      <c r="G30" s="24" t="n">
        <f aca="false">SUM(G26:G29)</f>
        <v>23</v>
      </c>
      <c r="H30" s="24" t="n">
        <f aca="false">SUM(H26:H29)</f>
        <v>7</v>
      </c>
      <c r="I30" s="24" t="n">
        <f aca="false">SUM(I26:I29)</f>
        <v>15</v>
      </c>
      <c r="J30" s="24" t="n">
        <f aca="false">SUM(J26:J29)</f>
        <v>57</v>
      </c>
      <c r="K30" s="24" t="n">
        <f aca="false">SUM(K26:K29)</f>
        <v>0</v>
      </c>
      <c r="L30" s="24" t="n">
        <f aca="false">SUM(L26:L29)</f>
        <v>1</v>
      </c>
      <c r="M30" s="24" t="n">
        <f aca="false">SUM(M26:M29)</f>
        <v>10</v>
      </c>
      <c r="N30" s="24" t="n">
        <f aca="false">SUM(N26:N29)</f>
        <v>3</v>
      </c>
      <c r="O30" s="24" t="n">
        <f aca="false">SUM(O26:O29)</f>
        <v>5</v>
      </c>
      <c r="P30" s="24" t="n">
        <f aca="false">SUM(P26:P29)</f>
        <v>0</v>
      </c>
    </row>
    <row r="31" customFormat="false" ht="13.8" hidden="false" customHeight="false" outlineLevel="0" collapsed="false">
      <c r="G31" s="16" t="s">
        <v>12</v>
      </c>
      <c r="H31" s="16"/>
      <c r="I31" s="16"/>
      <c r="J31" s="16"/>
      <c r="K31" s="31"/>
      <c r="L31" s="31"/>
      <c r="M31" s="31"/>
      <c r="N31" s="31"/>
      <c r="O31" s="31"/>
      <c r="P31" s="31"/>
    </row>
    <row r="32" customFormat="false" ht="13.8" hidden="false" customHeight="false" outlineLevel="0" collapsed="false">
      <c r="G32" s="0" t="n">
        <v>1</v>
      </c>
      <c r="H32" s="0" t="n">
        <v>2</v>
      </c>
      <c r="I32" s="0" t="n">
        <v>3</v>
      </c>
      <c r="J32" s="0" t="n">
        <v>4</v>
      </c>
    </row>
    <row r="33" customFormat="false" ht="13.8" hidden="false" customHeight="false" outlineLevel="0" collapsed="false">
      <c r="E33" s="18" t="s">
        <v>11</v>
      </c>
      <c r="F33" s="0" t="n">
        <v>1</v>
      </c>
      <c r="G33" s="20" t="n">
        <f aca="false">IF(COUNTIFS(Auswertebogen!A119:A1534,"1",Auswertebogen!E119:E1534,"1")=0,"",COUNTIFS(Auswertebogen!A119:A1534,"1",Auswertebogen!E119:E1534,"1"))</f>
        <v>3</v>
      </c>
      <c r="H33" s="21" t="n">
        <f aca="false">IF(COUNTIFS(Auswertebogen!A119:A1534,"1",Auswertebogen!E119:E1534,"2")=0,"",COUNTIFS(Auswertebogen!A119:A1534,"1",Auswertebogen!E119:E1534,"2"))</f>
        <v>2</v>
      </c>
      <c r="I33" s="21" t="n">
        <f aca="false">IF(COUNTIFS(Auswertebogen!A119:A1534,"1",Auswertebogen!E119:E1534,"3")=0,"",COUNTIFS(Auswertebogen!A119:A1534,"1",Auswertebogen!E119:E1534,"3"))</f>
        <v>4</v>
      </c>
      <c r="J33" s="41" t="n">
        <f aca="false">IF(COUNTIFS(Auswertebogen!A119:A1534,"1",Auswertebogen!E119:E1534,"4")=0,"",COUNTIFS(Auswertebogen!A119:A1534,"1",Auswertebogen!E119:E1534,"4"))</f>
        <v>2</v>
      </c>
      <c r="K33" s="0" t="n">
        <f aca="false">SUM(G33:J33)</f>
        <v>11</v>
      </c>
    </row>
    <row r="34" customFormat="false" ht="13.8" hidden="false" customHeight="false" outlineLevel="0" collapsed="false">
      <c r="E34" s="18"/>
      <c r="F34" s="0" t="n">
        <v>2</v>
      </c>
      <c r="G34" s="23" t="n">
        <f aca="false">IF(COUNTIFS(Auswertebogen!A119:A1534,"2",Auswertebogen!E119:E1534,"1")=0,"",COUNTIFS(Auswertebogen!A119:A1534,"2",Auswertebogen!E119:E1534,"1"))</f>
        <v>14</v>
      </c>
      <c r="H34" s="24" t="n">
        <f aca="false">IF(COUNTIFS(Auswertebogen!A119:A1534,"2",Auswertebogen!E119:E1534,"2")=0,"",COUNTIFS(Auswertebogen!A119:A1534,"2",Auswertebogen!E119:E1534,"2"))</f>
        <v>23</v>
      </c>
      <c r="I34" s="24" t="n">
        <f aca="false">IF(COUNTIFS(Auswertebogen!A119:A1534,"2",Auswertebogen!E119:E1534,"3")=0,"",COUNTIFS(Auswertebogen!A119:A1534,"2",Auswertebogen!E119:E1534,"3"))</f>
        <v>10</v>
      </c>
      <c r="J34" s="42" t="n">
        <f aca="false">IF(COUNTIFS(Auswertebogen!A119:A1534,"2",Auswertebogen!E119:E1534,"4")=0,"",COUNTIFS(Auswertebogen!A119:A1534,"2",Auswertebogen!E119:E1534,"4"))</f>
        <v>14</v>
      </c>
      <c r="K34" s="0" t="n">
        <f aca="false">SUM(G34:J34)</f>
        <v>61</v>
      </c>
    </row>
    <row r="35" customFormat="false" ht="13.8" hidden="false" customHeight="false" outlineLevel="0" collapsed="false">
      <c r="E35" s="18"/>
      <c r="F35" s="0" t="n">
        <v>3</v>
      </c>
      <c r="G35" s="23" t="n">
        <f aca="false">IF(COUNTIFS(Auswertebogen!A119:A1534,"3",Auswertebogen!E119:E1534,"1")=0,"",COUNTIFS(Auswertebogen!A119:A1534,"3",Auswertebogen!E119:E1534,"1"))</f>
        <v>1</v>
      </c>
      <c r="H35" s="24" t="n">
        <f aca="false">IF(COUNTIFS(Auswertebogen!A119:A1534,"3",Auswertebogen!E119:E1534,"2")=0,"",COUNTIFS(Auswertebogen!A119:A1534,"3",Auswertebogen!E119:E1534,"2"))</f>
        <v>6</v>
      </c>
      <c r="I35" s="24" t="n">
        <f aca="false">IF(COUNTIFS(Auswertebogen!A119:A1534,"3",Auswertebogen!E119:E1534,"3")=0,"",COUNTIFS(Auswertebogen!A119:A1534,"3",Auswertebogen!E119:E1534,"3"))</f>
        <v>4</v>
      </c>
      <c r="J35" s="42" t="n">
        <f aca="false">IF(COUNTIFS(Auswertebogen!A119:A1534,"3",Auswertebogen!E119:E1534,"4")=0,"",COUNTIFS(Auswertebogen!A119:A1534,"3",Auswertebogen!E119:E1534,"4"))</f>
        <v>2</v>
      </c>
      <c r="K35" s="0" t="n">
        <f aca="false">SUM(G35:J35)</f>
        <v>13</v>
      </c>
    </row>
    <row r="36" customFormat="false" ht="13.8" hidden="false" customHeight="false" outlineLevel="0" collapsed="false">
      <c r="E36" s="18"/>
      <c r="F36" s="0" t="n">
        <v>4</v>
      </c>
      <c r="G36" s="23" t="n">
        <f aca="false">IF(COUNTIFS(Auswertebogen!A119:A1534,"4",Auswertebogen!E119:E1534,"1")=0,"",COUNTIFS(Auswertebogen!A119:A1534,"4",Auswertebogen!E119:E1534,"1"))</f>
        <v>9</v>
      </c>
      <c r="H36" s="24" t="n">
        <f aca="false">IF(COUNTIFS(Auswertebogen!A119:A1534,"4",Auswertebogen!E119:E1534,"2")=0,"",COUNTIFS(Auswertebogen!A119:A1534,"4",Auswertebogen!E119:E1534,"2"))</f>
        <v>6</v>
      </c>
      <c r="I36" s="24" t="n">
        <f aca="false">IF(COUNTIFS(Auswertebogen!A119:A1534,"4",Auswertebogen!E119:E1534,"3")=0,"",COUNTIFS(Auswertebogen!A119:A1534,"4",Auswertebogen!E119:E1534,"3"))</f>
        <v>7</v>
      </c>
      <c r="J36" s="42" t="n">
        <f aca="false">IF(COUNTIFS(Auswertebogen!A119:A1534,"4",Auswertebogen!E119:E1534,"4")=0,"",COUNTIFS(Auswertebogen!A119:A1534,"4",Auswertebogen!E119:E1534,"4"))</f>
        <v>4</v>
      </c>
      <c r="K36" s="0" t="n">
        <f aca="false">SUM(G36:J36)</f>
        <v>26</v>
      </c>
    </row>
    <row r="37" customFormat="false" ht="13.8" hidden="false" customHeight="false" outlineLevel="0" collapsed="false">
      <c r="E37" s="18"/>
      <c r="F37" s="0" t="n">
        <v>5</v>
      </c>
      <c r="G37" s="43" t="n">
        <f aca="false">IF(COUNTIFS(Auswertebogen!A119:A1534,"5",Auswertebogen!E119:E1534,"1")=0,"",COUNTIFS(Auswertebogen!A119:A1534,"5",Auswertebogen!E119:E1534,"1"))</f>
        <v>3</v>
      </c>
      <c r="H37" s="44" t="n">
        <f aca="false">IF(COUNTIFS(Auswertebogen!A119:A1534,"5",Auswertebogen!E119:E1534,"2")=0,"",COUNTIFS(Auswertebogen!A119:A1534,"5",Auswertebogen!E119:E1534,"2"))</f>
        <v>2</v>
      </c>
      <c r="I37" s="44" t="n">
        <f aca="false">IF(COUNTIFS(Auswertebogen!A119:A1534,"5",Auswertebogen!E119:E1534,"3")=0,"",COUNTIFS(Auswertebogen!A119:A1534,"5",Auswertebogen!E119:E1534,"3"))</f>
        <v>3</v>
      </c>
      <c r="J37" s="45" t="n">
        <f aca="false">IF(COUNTIFS(Auswertebogen!A119:A1534,"5",Auswertebogen!E119:E1534,"4")=0,"",COUNTIFS(Auswertebogen!A119:A1534,"5",Auswertebogen!E119:E1534,"4"))</f>
        <v>5</v>
      </c>
      <c r="K37" s="0" t="n">
        <f aca="false">SUM(G37:J37)</f>
        <v>13</v>
      </c>
    </row>
    <row r="38" customFormat="false" ht="13.8" hidden="false" customHeight="false" outlineLevel="0" collapsed="false">
      <c r="G38" s="0" t="n">
        <f aca="false">SUM(G33:G37)</f>
        <v>30</v>
      </c>
      <c r="H38" s="0" t="n">
        <f aca="false">SUM(H33:H37)</f>
        <v>39</v>
      </c>
      <c r="I38" s="0" t="n">
        <f aca="false">SUM(I33:I37)</f>
        <v>28</v>
      </c>
      <c r="J38" s="0" t="n">
        <f aca="false">SUM(J33:J37)</f>
        <v>27</v>
      </c>
    </row>
  </sheetData>
  <mergeCells count="9">
    <mergeCell ref="J4:P4"/>
    <mergeCell ref="G10:P10"/>
    <mergeCell ref="E12:E16"/>
    <mergeCell ref="G18:P18"/>
    <mergeCell ref="E20:E22"/>
    <mergeCell ref="G24:P24"/>
    <mergeCell ref="E26:E30"/>
    <mergeCell ref="G31:J31"/>
    <mergeCell ref="E33:E37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65" zoomScaleNormal="65" zoomScalePageLayoutView="100" workbookViewId="0">
      <selection pane="topLeft" activeCell="A1" activeCellId="0" sqref="A1"/>
    </sheetView>
  </sheetViews>
  <sheetFormatPr defaultRowHeight="12.8"/>
  <cols>
    <col collapsed="false" hidden="false" max="1025" min="1" style="0" width="9.10526315789474"/>
  </cols>
  <sheetData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65" zoomScaleNormal="65" zoomScalePageLayoutView="100" workbookViewId="0">
      <selection pane="topLeft" activeCell="A1" activeCellId="0" sqref="A1"/>
    </sheetView>
  </sheetViews>
  <sheetFormatPr defaultRowHeight="12.8"/>
  <cols>
    <col collapsed="false" hidden="false" max="1025" min="1" style="0" width="9.10526315789474"/>
  </cols>
  <sheetData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78</TotalTime>
  <Application>LibreOffice/5.1.1.2$Linux_X86_64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2012-03-02T08:49:44Z</dcterms:created>
  <dc:creator>windows</dc:creator>
  <dc:description/>
  <dc:language>de-DE</dc:language>
  <cp:lastModifiedBy/>
  <cp:lastPrinted>2016-03-10T14:08:17Z</cp:lastPrinted>
  <dcterms:modified xsi:type="dcterms:W3CDTF">2016-03-13T10:26:18Z</dcterms:modified>
  <cp:revision>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